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DIO'!$A$2:$H$30</definedName>
    <definedName name="_xlnm.Print_Area" localSheetId="1">'PLAN PRIHODA'!$A$1:$I$48</definedName>
  </definedNames>
  <calcPr calcId="162913"/>
</workbook>
</file>

<file path=xl/calcChain.xml><?xml version="1.0" encoding="utf-8"?>
<calcChain xmlns="http://schemas.openxmlformats.org/spreadsheetml/2006/main">
  <c r="G118" i="3" l="1"/>
  <c r="F13" i="2"/>
  <c r="E13" i="2"/>
  <c r="D13" i="2"/>
  <c r="C13" i="2"/>
  <c r="B13" i="2"/>
  <c r="B14" i="2" s="1"/>
  <c r="F27" i="2"/>
  <c r="E27" i="2"/>
  <c r="D27" i="2"/>
  <c r="C27" i="2"/>
  <c r="B27" i="2"/>
  <c r="B28" i="2" s="1"/>
  <c r="B40" i="2"/>
  <c r="K118" i="3"/>
  <c r="C56" i="3"/>
  <c r="C61" i="3"/>
  <c r="C115" i="3" l="1"/>
  <c r="G102" i="3" l="1"/>
  <c r="G101" i="3" s="1"/>
  <c r="G100" i="3" s="1"/>
  <c r="C102" i="3"/>
  <c r="C101" i="3" s="1"/>
  <c r="C100" i="3" s="1"/>
  <c r="C107" i="3"/>
  <c r="G107" i="3"/>
  <c r="L18" i="3" l="1"/>
  <c r="L17" i="3"/>
  <c r="L14" i="3"/>
  <c r="L12" i="3"/>
  <c r="L10" i="3"/>
  <c r="K18" i="3"/>
  <c r="K17" i="3" s="1"/>
  <c r="K14" i="3"/>
  <c r="K12" i="3"/>
  <c r="K10" i="3"/>
  <c r="G18" i="3"/>
  <c r="G17" i="3" s="1"/>
  <c r="G14" i="3"/>
  <c r="G12" i="3"/>
  <c r="G10" i="3"/>
  <c r="C10" i="3"/>
  <c r="C12" i="3"/>
  <c r="C24" i="3"/>
  <c r="G9" i="3" l="1"/>
  <c r="G8" i="3" s="1"/>
  <c r="K9" i="3"/>
  <c r="K8" i="3" s="1"/>
  <c r="L9" i="3"/>
  <c r="L8" i="3" s="1"/>
  <c r="G73" i="3"/>
  <c r="G72" i="3" s="1"/>
  <c r="G71" i="3" s="1"/>
  <c r="G79" i="3"/>
  <c r="G78" i="3" s="1"/>
  <c r="G77" i="3" s="1"/>
  <c r="G96" i="3"/>
  <c r="G95" i="3" s="1"/>
  <c r="G94" i="3" s="1"/>
  <c r="G90" i="3"/>
  <c r="G89" i="3" s="1"/>
  <c r="G88" i="3" s="1"/>
  <c r="G84" i="3"/>
  <c r="G83" i="3" s="1"/>
  <c r="G59" i="3" l="1"/>
  <c r="G106" i="3"/>
  <c r="G105" i="3" s="1"/>
  <c r="C42" i="3"/>
  <c r="C47" i="3"/>
  <c r="C46" i="3" s="1"/>
  <c r="G115" i="3"/>
  <c r="G55" i="3" l="1"/>
  <c r="G54" i="3" s="1"/>
  <c r="F40" i="2"/>
  <c r="E40" i="2"/>
  <c r="D40" i="2"/>
  <c r="C40" i="2"/>
  <c r="B41" i="2" l="1"/>
  <c r="F118" i="3" l="1"/>
  <c r="C27" i="3" l="1"/>
  <c r="C114" i="3" l="1"/>
  <c r="C66" i="3" l="1"/>
  <c r="C65" i="3" s="1"/>
  <c r="C96" i="3"/>
  <c r="C95" i="3" s="1"/>
  <c r="C94" i="3" s="1"/>
  <c r="C90" i="3"/>
  <c r="C89" i="3" s="1"/>
  <c r="C88" i="3" s="1"/>
  <c r="D66" i="3" l="1"/>
  <c r="D65" i="3" l="1"/>
  <c r="D61" i="3"/>
  <c r="D59" i="3"/>
  <c r="D56" i="3"/>
  <c r="C34" i="3"/>
  <c r="C23" i="3" l="1"/>
  <c r="C22" i="3" s="1"/>
  <c r="D55" i="3"/>
  <c r="D54" i="3" s="1"/>
  <c r="C59" i="3"/>
  <c r="C18" i="3"/>
  <c r="C17" i="3" s="1"/>
  <c r="C14" i="3"/>
  <c r="C106" i="3"/>
  <c r="C105" i="3" s="1"/>
  <c r="C79" i="3"/>
  <c r="C78" i="3" s="1"/>
  <c r="C77" i="3" s="1"/>
  <c r="C73" i="3"/>
  <c r="C72" i="3" s="1"/>
  <c r="C71" i="3" s="1"/>
  <c r="C55" i="3" l="1"/>
  <c r="C54" i="3" s="1"/>
  <c r="C9" i="3"/>
  <c r="C8" i="3" s="1"/>
  <c r="C118" i="3" l="1"/>
  <c r="H22" i="4"/>
  <c r="G22" i="4"/>
  <c r="F22" i="4"/>
  <c r="F13" i="4"/>
  <c r="F24" i="4" s="1"/>
  <c r="H24" i="4" l="1"/>
  <c r="G13" i="4"/>
  <c r="G24" i="4" s="1"/>
</calcChain>
</file>

<file path=xl/sharedStrings.xml><?xml version="1.0" encoding="utf-8"?>
<sst xmlns="http://schemas.openxmlformats.org/spreadsheetml/2006/main" count="226" uniqueCount="129">
  <si>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</si>
  <si>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</si>
  <si>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</si>
  <si>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</si>
  <si>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</si>
  <si>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</si>
  <si>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</si>
  <si>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</si>
  <si>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</si>
  <si>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</si>
  <si>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</si>
  <si>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</si>
  <si>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</si>
  <si>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</si>
  <si>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</si>
  <si>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</si>
  <si>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</si>
  <si>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</si>
  <si>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</si>
  <si>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</si>
  <si>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</si>
  <si>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</si>
  <si>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</si>
  <si>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</si>
  <si>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</si>
  <si>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</si>
  <si>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</si>
  <si>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</si>
  <si>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</si>
  <si>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</si>
  <si>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</si>
  <si>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</si>
  <si>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</si>
  <si>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</si>
  <si>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</si>
  <si>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</si>
  <si>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</si>
  <si>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</si>
  <si>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</si>
  <si>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</si>
  <si>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</si>
  <si>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</si>
  <si>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</si>
  <si>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</si>
  <si>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</si>
  <si>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</si>
  <si>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</si>
  <si>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</si>
  <si>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</si>
  <si>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</si>
  <si>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REDOVNI PROGRAM ODGOJA  I OBRAZOVANJA</t>
  </si>
  <si>
    <t xml:space="preserve">REDOVNI PROGRAM  </t>
  </si>
  <si>
    <t>DECENTRALIZIRANE FUNKCIJE</t>
  </si>
  <si>
    <t>POMOĆNICI U NASTAVI (EU fondovi)</t>
  </si>
  <si>
    <t>OPĆINA DAROVI ZA SV. NIKOLU</t>
  </si>
  <si>
    <t>Plaće za redovan rad</t>
  </si>
  <si>
    <t>Doprinos za zdravstveno osiguranje</t>
  </si>
  <si>
    <t>Doprinos za zapošljavanje</t>
  </si>
  <si>
    <t>Naknada za prijevoz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</si>
  <si>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</si>
  <si>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</si>
  <si>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</si>
  <si>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</si>
  <si>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</si>
  <si>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autogume</t>
  </si>
  <si>
    <t>Usluge telefona, pošte,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</si>
  <si>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</si>
  <si>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</si>
  <si>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</si>
  <si>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</si>
  <si>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</si>
  <si>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</si>
  <si>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Članarine i norme</t>
  </si>
  <si>
    <t>Doprinosi za obvezno zdravstveno osiguranje</t>
  </si>
  <si>
    <t>Doprinosi za obvezno osiguranje u slučaju nezaposlenosti</t>
  </si>
  <si>
    <t>SVEUKUPNO RASHODI (3+4)</t>
  </si>
  <si>
    <t>Financijski rashodi</t>
  </si>
  <si>
    <t>Bankarske usluge i usluge platnog prometa</t>
  </si>
  <si>
    <t>Naknade građanima i kućanstvima na temelju osig.  dr. naknade</t>
  </si>
  <si>
    <t>Ostale naknade građanima i kućanstvima iz proračuna</t>
  </si>
  <si>
    <t>Naknade građanima i kućanstvima u naravi</t>
  </si>
  <si>
    <t>Materijal i sirovine</t>
  </si>
  <si>
    <t>Uredska oprema i namještaj</t>
  </si>
  <si>
    <t>Knjige</t>
  </si>
  <si>
    <t>Sportska i glazbena opremna</t>
  </si>
  <si>
    <r>
      <rPr>
        <b/>
        <sz val="10"/>
        <rFont val="Arial"/>
        <family val="2"/>
        <charset val="238"/>
      </rPr>
      <t>6526</t>
    </r>
    <r>
      <rPr>
        <sz val="10"/>
        <rFont val="Arial"/>
        <family val="2"/>
        <charset val="238"/>
      </rPr>
      <t xml:space="preserve"> Prihodi za posebne namjene</t>
    </r>
  </si>
  <si>
    <t>Rashodi za dodatna ulaganja na nefinancijskoj imovini</t>
  </si>
  <si>
    <t>Dodatna ulaganja na građevinskim objektima</t>
  </si>
  <si>
    <t>SHEMA ŠKOLSKO VOĆE</t>
  </si>
  <si>
    <t>SHEMA ŠKOLSKO MLIJEKO</t>
  </si>
  <si>
    <t>Premije osiguranja</t>
  </si>
  <si>
    <t>OPĆINA KUPNJA RADNJIH BILJEŽNICA ZA PRVE RAZREDE</t>
  </si>
  <si>
    <t xml:space="preserve">KAPITALNA ULAGANJA </t>
  </si>
  <si>
    <t>2022.</t>
  </si>
  <si>
    <t>FINANCIJSKI PLAN PRIHODA I PRIMITAKA</t>
  </si>
  <si>
    <t>Radna obuća</t>
  </si>
  <si>
    <t>OSNOVNA ŠKOLA PLITVIČKA JEZERA</t>
  </si>
  <si>
    <t>Ravnatelj Škole</t>
  </si>
  <si>
    <t>Milan Podnar</t>
  </si>
  <si>
    <t>Namirnice</t>
  </si>
  <si>
    <t>RavnateljŠkole</t>
  </si>
  <si>
    <t>2023.</t>
  </si>
  <si>
    <t>Rashodi za natjecanja,izlete..</t>
  </si>
  <si>
    <t>OPĆINA NATJECANJA,IZLETI</t>
  </si>
  <si>
    <r>
      <rPr>
        <b/>
        <sz val="10"/>
        <rFont val="Arial"/>
        <family val="2"/>
        <charset val="238"/>
      </rPr>
      <t>6393</t>
    </r>
    <r>
      <rPr>
        <sz val="10"/>
        <rFont val="Arial"/>
        <family val="2"/>
        <charset val="238"/>
      </rPr>
      <t xml:space="preserve"> Tekući prijenos između proračunskih korisnika istog proračuna temeljem prijenosa EU sredstava</t>
    </r>
  </si>
  <si>
    <r>
      <t xml:space="preserve">6331 </t>
    </r>
    <r>
      <rPr>
        <sz val="10"/>
        <rFont val="Arial"/>
        <family val="2"/>
        <charset val="238"/>
      </rPr>
      <t xml:space="preserve">Tekuće pomoći </t>
    </r>
  </si>
  <si>
    <r>
      <t xml:space="preserve">6332 </t>
    </r>
    <r>
      <rPr>
        <sz val="10"/>
        <rFont val="Arial"/>
        <family val="2"/>
        <charset val="238"/>
      </rPr>
      <t>Kapitalne pomoći</t>
    </r>
    <r>
      <rPr>
        <b/>
        <sz val="10"/>
        <rFont val="Arial"/>
        <family val="2"/>
        <charset val="238"/>
      </rPr>
      <t xml:space="preserve"> </t>
    </r>
  </si>
  <si>
    <r>
      <t>6361</t>
    </r>
    <r>
      <rPr>
        <sz val="10"/>
        <rFont val="Arial"/>
        <family val="2"/>
        <charset val="238"/>
      </rPr>
      <t xml:space="preserve"> Tekuće pomoći</t>
    </r>
  </si>
  <si>
    <t>PROJEKCIJA PLANA ZA 2023.</t>
  </si>
  <si>
    <t>Financijski plan za 2022.</t>
  </si>
  <si>
    <t>PROJEKCIJA PLANA ZA 2024.</t>
  </si>
  <si>
    <t>PRIJEDLOG FINANCIJSKOG PLANA RASHODA I IZDATAKA ZA 2022.godinu</t>
  </si>
  <si>
    <t>UDŽBENICI MZO</t>
  </si>
  <si>
    <t>Plaće za redovan rad - predfinanciranje</t>
  </si>
  <si>
    <t>Doprinosi za obvezno zdravstveno osiguranje - predfinanciranje</t>
  </si>
  <si>
    <t>FINANCIJSKI PLAN
za 2022.</t>
  </si>
  <si>
    <t>Projekcija plana
za 2023.</t>
  </si>
  <si>
    <t>Projekcija plana 
za 2024.</t>
  </si>
  <si>
    <t>Prijedlog plana 
za 2022.</t>
  </si>
  <si>
    <t xml:space="preserve"> U Plitvičkim jezerima,01.12. 2021.g.</t>
  </si>
  <si>
    <t xml:space="preserve"> FINANCIJSKI PLAN (proračunski korisnik) ZA 2022. I                                                                                                                                                PROJEKCIJA PLANA ZA  2023. I 2024. GODINU</t>
  </si>
  <si>
    <r>
      <t xml:space="preserve">638117 </t>
    </r>
    <r>
      <rPr>
        <sz val="10"/>
        <rFont val="Arial"/>
        <family val="2"/>
        <charset val="238"/>
      </rPr>
      <t>Tekuće pomoći tenmeljem prijenosa EU</t>
    </r>
  </si>
  <si>
    <r>
      <rPr>
        <b/>
        <sz val="10"/>
        <rFont val="Arial"/>
        <family val="2"/>
        <charset val="238"/>
      </rPr>
      <t>6711</t>
    </r>
    <r>
      <rPr>
        <sz val="10"/>
        <rFont val="Arial"/>
        <family val="2"/>
        <charset val="238"/>
      </rPr>
      <t xml:space="preserve"> Prihodi iz nadl. Prorač. Za financ.red.djelat.prorač. korisnika</t>
    </r>
  </si>
  <si>
    <t>67121 Prihodi iz nadl.pror. Za fin.rashoda za nab. Nefin.imov OŠ</t>
  </si>
  <si>
    <t>Ukupno prihodi i primici za 2022.</t>
  </si>
  <si>
    <t>Ukupno prihodi i primici za 2023.</t>
  </si>
  <si>
    <t>2024.</t>
  </si>
  <si>
    <t>Ukupno prihodi i primici za 2024.</t>
  </si>
  <si>
    <t>U Plitvičkim jezerima, 01.12.2021.g.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</si>
</sst>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6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9" fillId="0" borderId="23" xfId="0" applyNumberFormat="1" applyFont="1" applyBorder="1" applyAlignment="1">
      <alignment wrapText="1"/>
    </xf>
    <xf numFmtId="3" fontId="18" fillId="0" borderId="23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7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8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8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0" borderId="31" xfId="0" applyNumberFormat="1" applyFont="1" applyFill="1" applyBorder="1" applyAlignment="1" applyProtection="1">
      <alignment horizontal="center"/>
    </xf>
    <xf numFmtId="0" fontId="22" fillId="0" borderId="32" xfId="0" applyNumberFormat="1" applyFont="1" applyFill="1" applyBorder="1" applyAlignment="1" applyProtection="1"/>
    <xf numFmtId="0" fontId="22" fillId="0" borderId="33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/>
    </xf>
    <xf numFmtId="0" fontId="24" fillId="0" borderId="19" xfId="0" applyNumberFormat="1" applyFont="1" applyFill="1" applyBorder="1" applyAlignment="1" applyProtection="1"/>
    <xf numFmtId="0" fontId="22" fillId="0" borderId="21" xfId="0" applyNumberFormat="1" applyFont="1" applyFill="1" applyBorder="1" applyAlignment="1" applyProtection="1">
      <alignment horizontal="center"/>
    </xf>
    <xf numFmtId="0" fontId="22" fillId="0" borderId="20" xfId="0" applyNumberFormat="1" applyFont="1" applyFill="1" applyBorder="1" applyAlignment="1" applyProtection="1">
      <alignment wrapText="1"/>
    </xf>
    <xf numFmtId="0" fontId="24" fillId="0" borderId="20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>
      <alignment wrapText="1"/>
    </xf>
    <xf numFmtId="0" fontId="36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/>
    <xf numFmtId="0" fontId="24" fillId="21" borderId="27" xfId="0" applyNumberFormat="1" applyFont="1" applyFill="1" applyBorder="1" applyAlignment="1" applyProtection="1">
      <alignment horizontal="center"/>
    </xf>
    <xf numFmtId="0" fontId="24" fillId="21" borderId="14" xfId="0" applyNumberFormat="1" applyFont="1" applyFill="1" applyBorder="1" applyAlignment="1" applyProtection="1">
      <alignment wrapText="1"/>
    </xf>
    <xf numFmtId="0" fontId="24" fillId="21" borderId="37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21" xfId="0" applyNumberFormat="1" applyFont="1" applyFill="1" applyBorder="1" applyAlignment="1" applyProtection="1"/>
    <xf numFmtId="0" fontId="22" fillId="0" borderId="19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21" borderId="27" xfId="0" applyNumberFormat="1" applyFont="1" applyFill="1" applyBorder="1" applyAlignment="1" applyProtection="1">
      <alignment wrapText="1"/>
    </xf>
    <xf numFmtId="3" fontId="24" fillId="0" borderId="14" xfId="0" applyNumberFormat="1" applyFont="1" applyFill="1" applyBorder="1" applyAlignment="1" applyProtection="1"/>
    <xf numFmtId="3" fontId="22" fillId="0" borderId="14" xfId="0" applyNumberFormat="1" applyFont="1" applyFill="1" applyBorder="1" applyAlignment="1" applyProtection="1"/>
    <xf numFmtId="3" fontId="22" fillId="0" borderId="36" xfId="0" applyNumberFormat="1" applyFont="1" applyFill="1" applyBorder="1" applyAlignment="1" applyProtection="1"/>
    <xf numFmtId="3" fontId="22" fillId="0" borderId="13" xfId="0" applyNumberFormat="1" applyFont="1" applyFill="1" applyBorder="1" applyAlignment="1" applyProtection="1"/>
    <xf numFmtId="3" fontId="22" fillId="0" borderId="29" xfId="0" applyNumberFormat="1" applyFont="1" applyFill="1" applyBorder="1" applyAlignment="1" applyProtection="1"/>
    <xf numFmtId="3" fontId="24" fillId="21" borderId="37" xfId="0" applyNumberFormat="1" applyFont="1" applyFill="1" applyBorder="1" applyAlignment="1" applyProtection="1"/>
    <xf numFmtId="3" fontId="24" fillId="0" borderId="36" xfId="0" applyNumberFormat="1" applyFont="1" applyFill="1" applyBorder="1" applyAlignment="1" applyProtection="1"/>
    <xf numFmtId="3" fontId="22" fillId="0" borderId="32" xfId="0" applyNumberFormat="1" applyFont="1" applyFill="1" applyBorder="1" applyAlignment="1" applyProtection="1"/>
    <xf numFmtId="3" fontId="22" fillId="0" borderId="33" xfId="0" applyNumberFormat="1" applyFont="1" applyFill="1" applyBorder="1" applyAlignment="1" applyProtection="1"/>
    <xf numFmtId="3" fontId="22" fillId="0" borderId="37" xfId="0" applyNumberFormat="1" applyFont="1" applyFill="1" applyBorder="1" applyAlignment="1" applyProtection="1"/>
    <xf numFmtId="3" fontId="24" fillId="0" borderId="13" xfId="0" applyNumberFormat="1" applyFont="1" applyFill="1" applyBorder="1" applyAlignment="1" applyProtection="1"/>
    <xf numFmtId="3" fontId="24" fillId="21" borderId="14" xfId="0" applyNumberFormat="1" applyFont="1" applyFill="1" applyBorder="1" applyAlignment="1" applyProtection="1"/>
    <xf numFmtId="0" fontId="22" fillId="0" borderId="24" xfId="0" applyNumberFormat="1" applyFont="1" applyFill="1" applyBorder="1" applyAlignment="1" applyProtection="1">
      <alignment horizontal="center"/>
    </xf>
    <xf numFmtId="0" fontId="24" fillId="0" borderId="38" xfId="0" applyNumberFormat="1" applyFont="1" applyFill="1" applyBorder="1" applyAlignment="1" applyProtection="1">
      <alignment wrapText="1"/>
    </xf>
    <xf numFmtId="3" fontId="22" fillId="0" borderId="25" xfId="0" applyNumberFormat="1" applyFont="1" applyFill="1" applyBorder="1" applyAlignment="1" applyProtection="1"/>
    <xf numFmtId="3" fontId="22" fillId="0" borderId="26" xfId="0" applyNumberFormat="1" applyFont="1" applyFill="1" applyBorder="1" applyAlignment="1" applyProtection="1"/>
    <xf numFmtId="0" fontId="22" fillId="21" borderId="21" xfId="0" applyNumberFormat="1" applyFont="1" applyFill="1" applyBorder="1" applyAlignment="1" applyProtection="1">
      <alignment horizontal="center"/>
    </xf>
    <xf numFmtId="0" fontId="24" fillId="21" borderId="2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3" fontId="22" fillId="21" borderId="14" xfId="0" applyNumberFormat="1" applyFont="1" applyFill="1" applyBorder="1" applyAlignment="1" applyProtection="1"/>
    <xf numFmtId="3" fontId="24" fillId="0" borderId="37" xfId="0" applyNumberFormat="1" applyFont="1" applyFill="1" applyBorder="1" applyAlignment="1" applyProtection="1"/>
    <xf numFmtId="0" fontId="24" fillId="22" borderId="27" xfId="0" applyNumberFormat="1" applyFont="1" applyFill="1" applyBorder="1" applyAlignment="1" applyProtection="1">
      <alignment horizontal="left"/>
    </xf>
    <xf numFmtId="0" fontId="24" fillId="22" borderId="27" xfId="0" applyNumberFormat="1" applyFont="1" applyFill="1" applyBorder="1" applyAlignment="1" applyProtection="1">
      <alignment wrapText="1"/>
    </xf>
    <xf numFmtId="3" fontId="24" fillId="22" borderId="13" xfId="0" applyNumberFormat="1" applyFont="1" applyFill="1" applyBorder="1" applyAlignment="1" applyProtection="1"/>
    <xf numFmtId="3" fontId="24" fillId="22" borderId="29" xfId="0" applyNumberFormat="1" applyFont="1" applyFill="1" applyBorder="1" applyAlignment="1" applyProtection="1"/>
    <xf numFmtId="0" fontId="24" fillId="20" borderId="27" xfId="0" applyNumberFormat="1" applyFont="1" applyFill="1" applyBorder="1" applyAlignment="1" applyProtection="1">
      <alignment horizontal="left"/>
    </xf>
    <xf numFmtId="0" fontId="24" fillId="20" borderId="27" xfId="0" applyNumberFormat="1" applyFont="1" applyFill="1" applyBorder="1" applyAlignment="1" applyProtection="1">
      <alignment wrapText="1"/>
    </xf>
    <xf numFmtId="3" fontId="24" fillId="20" borderId="30" xfId="0" applyNumberFormat="1" applyFont="1" applyFill="1" applyBorder="1" applyAlignment="1" applyProtection="1"/>
    <xf numFmtId="3" fontId="24" fillId="20" borderId="35" xfId="0" applyNumberFormat="1" applyFont="1" applyFill="1" applyBorder="1" applyAlignment="1" applyProtection="1"/>
    <xf numFmtId="0" fontId="24" fillId="20" borderId="14" xfId="0" applyNumberFormat="1" applyFont="1" applyFill="1" applyBorder="1" applyAlignment="1" applyProtection="1">
      <alignment wrapText="1"/>
    </xf>
    <xf numFmtId="0" fontId="24" fillId="20" borderId="34" xfId="0" applyNumberFormat="1" applyFont="1" applyFill="1" applyBorder="1" applyAlignment="1" applyProtection="1"/>
    <xf numFmtId="0" fontId="24" fillId="20" borderId="30" xfId="0" applyNumberFormat="1" applyFont="1" applyFill="1" applyBorder="1" applyAlignment="1" applyProtection="1"/>
    <xf numFmtId="0" fontId="24" fillId="20" borderId="35" xfId="0" applyNumberFormat="1" applyFont="1" applyFill="1" applyBorder="1" applyAlignment="1" applyProtection="1"/>
    <xf numFmtId="0" fontId="24" fillId="22" borderId="27" xfId="0" applyNumberFormat="1" applyFont="1" applyFill="1" applyBorder="1" applyAlignment="1" applyProtection="1">
      <alignment horizontal="center"/>
    </xf>
    <xf numFmtId="0" fontId="24" fillId="22" borderId="13" xfId="0" applyNumberFormat="1" applyFont="1" applyFill="1" applyBorder="1" applyAlignment="1" applyProtection="1"/>
    <xf numFmtId="0" fontId="24" fillId="22" borderId="29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7" fillId="22" borderId="27" xfId="0" applyNumberFormat="1" applyFont="1" applyFill="1" applyBorder="1" applyAlignment="1" applyProtection="1"/>
    <xf numFmtId="0" fontId="24" fillId="23" borderId="27" xfId="0" applyNumberFormat="1" applyFont="1" applyFill="1" applyBorder="1" applyAlignment="1" applyProtection="1">
      <alignment horizontal="center"/>
    </xf>
    <xf numFmtId="0" fontId="24" fillId="23" borderId="14" xfId="0" applyNumberFormat="1" applyFont="1" applyFill="1" applyBorder="1" applyAlignment="1" applyProtection="1">
      <alignment wrapText="1"/>
    </xf>
    <xf numFmtId="3" fontId="24" fillId="23" borderId="14" xfId="0" applyNumberFormat="1" applyFont="1" applyFill="1" applyBorder="1" applyAlignment="1" applyProtection="1"/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4" fontId="22" fillId="0" borderId="14" xfId="0" applyNumberFormat="1" applyFont="1" applyFill="1" applyBorder="1" applyAlignment="1" applyProtection="1"/>
    <xf numFmtId="4" fontId="24" fillId="21" borderId="14" xfId="0" applyNumberFormat="1" applyFont="1" applyFill="1" applyBorder="1" applyAlignment="1" applyProtection="1"/>
    <xf numFmtId="4" fontId="24" fillId="0" borderId="14" xfId="0" applyNumberFormat="1" applyFont="1" applyFill="1" applyBorder="1" applyAlignment="1" applyProtection="1"/>
    <xf numFmtId="4" fontId="24" fillId="21" borderId="36" xfId="0" applyNumberFormat="1" applyFont="1" applyFill="1" applyBorder="1" applyAlignment="1" applyProtection="1"/>
    <xf numFmtId="4" fontId="18" fillId="0" borderId="19" xfId="0" applyNumberFormat="1" applyFont="1" applyBorder="1" applyAlignment="1">
      <alignment horizontal="center" vertical="center"/>
    </xf>
    <xf numFmtId="4" fontId="31" fillId="23" borderId="14" xfId="0" applyNumberFormat="1" applyFont="1" applyFill="1" applyBorder="1" applyAlignment="1">
      <alignment horizontal="right"/>
    </xf>
    <xf numFmtId="4" fontId="31" fillId="23" borderId="14" xfId="0" applyNumberFormat="1" applyFont="1" applyFill="1" applyBorder="1" applyAlignment="1" applyProtection="1">
      <alignment horizontal="right" wrapText="1"/>
    </xf>
    <xf numFmtId="0" fontId="34" fillId="23" borderId="27" xfId="0" applyFont="1" applyFill="1" applyBorder="1" applyAlignment="1">
      <alignment horizontal="left"/>
    </xf>
    <xf numFmtId="3" fontId="31" fillId="23" borderId="27" xfId="0" quotePrefix="1" applyNumberFormat="1" applyFont="1" applyFill="1" applyBorder="1" applyAlignment="1">
      <alignment horizontal="right"/>
    </xf>
    <xf numFmtId="3" fontId="31" fillId="23" borderId="14" xfId="0" applyNumberFormat="1" applyFont="1" applyFill="1" applyBorder="1" applyAlignment="1" applyProtection="1">
      <alignment horizontal="right" wrapText="1"/>
    </xf>
    <xf numFmtId="3" fontId="31" fillId="23" borderId="14" xfId="0" applyNumberFormat="1" applyFont="1" applyFill="1" applyBorder="1" applyAlignment="1">
      <alignment horizontal="right"/>
    </xf>
    <xf numFmtId="1" fontId="19" fillId="23" borderId="23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2" fillId="20" borderId="3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3" borderId="13" xfId="0" applyNumberFormat="1" applyFont="1" applyFill="1" applyBorder="1" applyAlignment="1" applyProtection="1"/>
    <xf numFmtId="0" fontId="23" fillId="18" borderId="14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wrapText="1"/>
    </xf>
    <xf numFmtId="1" fontId="19" fillId="19" borderId="23" xfId="0" applyNumberFormat="1" applyFont="1" applyFill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0" fontId="19" fillId="0" borderId="41" xfId="0" applyFont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4" fontId="18" fillId="0" borderId="40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/>
    <xf numFmtId="4" fontId="18" fillId="0" borderId="20" xfId="0" applyNumberFormat="1" applyFont="1" applyBorder="1" applyAlignment="1">
      <alignment horizontal="center" vertical="center" wrapText="1"/>
    </xf>
    <xf numFmtId="4" fontId="18" fillId="0" borderId="40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19" xfId="0" applyNumberFormat="1" applyFont="1" applyBorder="1"/>
    <xf numFmtId="4" fontId="18" fillId="0" borderId="20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/>
    <xf numFmtId="0" fontId="22" fillId="0" borderId="34" xfId="0" applyNumberFormat="1" applyFont="1" applyFill="1" applyBorder="1" applyAlignment="1" applyProtection="1">
      <alignment wrapText="1"/>
    </xf>
    <xf numFmtId="0" fontId="22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wrapText="1"/>
    </xf>
    <xf numFmtId="1" fontId="18" fillId="0" borderId="23" xfId="0" applyNumberFormat="1" applyFont="1" applyBorder="1" applyAlignment="1">
      <alignment horizontal="left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4" fontId="24" fillId="21" borderId="37" xfId="0" applyNumberFormat="1" applyFont="1" applyFill="1" applyBorder="1" applyAlignment="1" applyProtection="1"/>
    <xf numFmtId="4" fontId="22" fillId="0" borderId="27" xfId="0" applyNumberFormat="1" applyFont="1" applyFill="1" applyBorder="1" applyAlignment="1" applyProtection="1"/>
    <xf numFmtId="4" fontId="24" fillId="20" borderId="34" xfId="0" applyNumberFormat="1" applyFont="1" applyFill="1" applyBorder="1" applyAlignment="1" applyProtection="1"/>
    <xf numFmtId="4" fontId="22" fillId="0" borderId="36" xfId="0" applyNumberFormat="1" applyFont="1" applyFill="1" applyBorder="1" applyAlignment="1" applyProtection="1"/>
    <xf numFmtId="4" fontId="22" fillId="24" borderId="36" xfId="0" applyNumberFormat="1" applyFont="1" applyFill="1" applyBorder="1" applyAlignment="1" applyProtection="1"/>
    <xf numFmtId="4" fontId="24" fillId="24" borderId="14" xfId="0" applyNumberFormat="1" applyFont="1" applyFill="1" applyBorder="1" applyAlignment="1" applyProtection="1"/>
    <xf numFmtId="4" fontId="24" fillId="0" borderId="36" xfId="0" applyNumberFormat="1" applyFont="1" applyFill="1" applyBorder="1" applyAlignment="1" applyProtection="1"/>
    <xf numFmtId="4" fontId="24" fillId="0" borderId="27" xfId="0" applyNumberFormat="1" applyFont="1" applyFill="1" applyBorder="1" applyAlignment="1" applyProtection="1"/>
    <xf numFmtId="4" fontId="19" fillId="0" borderId="14" xfId="0" applyNumberFormat="1" applyFont="1" applyFill="1" applyBorder="1" applyAlignment="1" applyProtection="1"/>
    <xf numFmtId="4" fontId="24" fillId="0" borderId="37" xfId="0" applyNumberFormat="1" applyFont="1" applyFill="1" applyBorder="1" applyAlignment="1" applyProtection="1"/>
    <xf numFmtId="4" fontId="24" fillId="23" borderId="14" xfId="0" applyNumberFormat="1" applyFont="1" applyFill="1" applyBorder="1" applyAlignment="1" applyProtection="1"/>
    <xf numFmtId="4" fontId="22" fillId="0" borderId="31" xfId="0" applyNumberFormat="1" applyFont="1" applyFill="1" applyBorder="1" applyAlignment="1" applyProtection="1"/>
    <xf numFmtId="4" fontId="24" fillId="22" borderId="27" xfId="0" applyNumberFormat="1" applyFont="1" applyFill="1" applyBorder="1" applyAlignment="1" applyProtection="1"/>
    <xf numFmtId="4" fontId="24" fillId="24" borderId="36" xfId="0" applyNumberFormat="1" applyFont="1" applyFill="1" applyBorder="1" applyAlignment="1" applyProtection="1"/>
    <xf numFmtId="4" fontId="22" fillId="0" borderId="13" xfId="0" applyNumberFormat="1" applyFont="1" applyFill="1" applyBorder="1" applyAlignment="1" applyProtection="1"/>
    <xf numFmtId="4" fontId="24" fillId="20" borderId="30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/>
    <xf numFmtId="4" fontId="22" fillId="20" borderId="30" xfId="0" applyNumberFormat="1" applyFont="1" applyFill="1" applyBorder="1" applyAlignment="1" applyProtection="1"/>
    <xf numFmtId="4" fontId="22" fillId="0" borderId="32" xfId="0" applyNumberFormat="1" applyFont="1" applyFill="1" applyBorder="1" applyAlignment="1" applyProtection="1"/>
    <xf numFmtId="4" fontId="24" fillId="22" borderId="13" xfId="0" applyNumberFormat="1" applyFont="1" applyFill="1" applyBorder="1" applyAlignment="1" applyProtection="1"/>
    <xf numFmtId="1" fontId="19" fillId="23" borderId="0" xfId="0" applyNumberFormat="1" applyFont="1" applyFill="1" applyBorder="1" applyAlignment="1">
      <alignment wrapText="1"/>
    </xf>
    <xf numFmtId="4" fontId="19" fillId="23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4" fillId="21" borderId="0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/>
    <xf numFmtId="0" fontId="34" fillId="0" borderId="27" xfId="0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23" borderId="27" xfId="0" quotePrefix="1" applyNumberFormat="1" applyFont="1" applyFill="1" applyBorder="1" applyAlignment="1" applyProtection="1">
      <alignment horizontal="left" wrapText="1"/>
    </xf>
    <xf numFmtId="0" fontId="35" fillId="23" borderId="13" xfId="0" applyNumberFormat="1" applyFont="1" applyFill="1" applyBorder="1" applyAlignment="1" applyProtection="1">
      <alignment wrapText="1"/>
    </xf>
    <xf numFmtId="0" fontId="25" fillId="0" borderId="21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19" xfId="0" applyNumberFormat="1" applyFont="1" applyFill="1" applyBorder="1" applyAlignment="1" applyProtection="1"/>
    <xf numFmtId="0" fontId="34" fillId="0" borderId="27" xfId="0" quotePrefix="1" applyNumberFormat="1" applyFont="1" applyFill="1" applyBorder="1" applyAlignment="1" applyProtection="1">
      <alignment horizontal="left" wrapText="1"/>
    </xf>
    <xf numFmtId="0" fontId="24" fillId="23" borderId="27" xfId="0" applyNumberFormat="1" applyFont="1" applyFill="1" applyBorder="1" applyAlignment="1" applyProtection="1">
      <alignment horizontal="left" wrapText="1"/>
    </xf>
    <xf numFmtId="0" fontId="31" fillId="23" borderId="13" xfId="0" applyNumberFormat="1" applyFont="1" applyFill="1" applyBorder="1" applyAlignment="1" applyProtection="1">
      <alignment horizontal="left" wrapText="1"/>
    </xf>
    <xf numFmtId="0" fontId="31" fillId="23" borderId="29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3" borderId="27" xfId="0" applyNumberFormat="1" applyFont="1" applyFill="1" applyBorder="1" applyAlignment="1" applyProtection="1">
      <alignment horizontal="left" wrapText="1"/>
    </xf>
    <xf numFmtId="0" fontId="18" fillId="23" borderId="13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/>
    <xf numFmtId="0" fontId="34" fillId="0" borderId="27" xfId="0" quotePrefix="1" applyFont="1" applyFill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34" fillId="0" borderId="27" xfId="0" quotePrefix="1" applyFont="1" applyBorder="1" applyAlignment="1">
      <alignment horizontal="left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4" fontId="19" fillId="23" borderId="24" xfId="0" applyNumberFormat="1" applyFont="1" applyFill="1" applyBorder="1" applyAlignment="1">
      <alignment horizontal="center"/>
    </xf>
    <xf numFmtId="4" fontId="19" fillId="23" borderId="25" xfId="0" applyNumberFormat="1" applyFont="1" applyFill="1" applyBorder="1" applyAlignment="1">
      <alignment horizontal="center"/>
    </xf>
    <xf numFmtId="4" fontId="19" fillId="23" borderId="26" xfId="0" applyNumberFormat="1" applyFont="1" applyFill="1" applyBorder="1" applyAlignment="1">
      <alignment horizontal="center"/>
    </xf>
    <xf numFmtId="0" fontId="25" fillId="0" borderId="30" xfId="0" quotePrefix="1" applyNumberFormat="1" applyFont="1" applyFill="1" applyBorder="1" applyAlignment="1" applyProtection="1">
      <alignment horizontal="left" wrapText="1"/>
    </xf>
    <xf numFmtId="0" fontId="32" fillId="0" borderId="30" xfId="0" applyNumberFormat="1" applyFont="1" applyFill="1" applyBorder="1" applyAlignment="1" applyProtection="1">
      <alignment wrapText="1"/>
    </xf>
    <xf numFmtId="0" fontId="34" fillId="23" borderId="24" xfId="0" applyFont="1" applyFill="1" applyBorder="1" applyAlignment="1">
      <alignment horizontal="center" vertical="center"/>
    </xf>
    <xf numFmtId="0" fontId="35" fillId="23" borderId="25" xfId="0" applyFont="1" applyFill="1" applyBorder="1" applyAlignment="1">
      <alignment horizontal="center" vertical="center"/>
    </xf>
    <xf numFmtId="0" fontId="35" fillId="23" borderId="26" xfId="0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/>
    </xf>
    <xf numFmtId="4" fontId="22" fillId="0" borderId="37" xfId="0" applyNumberFormat="1" applyFont="1" applyFill="1" applyBorder="1" applyAlignment="1" applyProtection="1"/>
    <xf numFmtId="4" fontId="22" fillId="0" borderId="29" xfId="0" applyNumberFormat="1" applyFont="1" applyFill="1" applyBorder="1" applyAlignment="1" applyProtection="1"/>
    <xf numFmtId="4" fontId="24" fillId="20" borderId="35" xfId="0" applyNumberFormat="1" applyFont="1" applyFill="1" applyBorder="1" applyAlignment="1" applyProtection="1"/>
    <xf numFmtId="4" fontId="24" fillId="0" borderId="29" xfId="0" applyNumberFormat="1" applyFont="1" applyFill="1" applyBorder="1" applyAlignment="1" applyProtection="1"/>
    <xf numFmtId="4" fontId="22" fillId="20" borderId="35" xfId="0" applyNumberFormat="1" applyFont="1" applyFill="1" applyBorder="1" applyAlignment="1" applyProtection="1"/>
    <xf numFmtId="4" fontId="18" fillId="0" borderId="42" xfId="0" applyNumberFormat="1" applyFont="1" applyBorder="1"/>
    <xf numFmtId="4" fontId="18" fillId="0" borderId="43" xfId="0" applyNumberFormat="1" applyFont="1" applyBorder="1" applyAlignment="1">
      <alignment horizontal="center" vertical="center"/>
    </xf>
    <xf numFmtId="4" fontId="18" fillId="0" borderId="44" xfId="0" applyNumberFormat="1" applyFont="1" applyBorder="1" applyAlignment="1">
      <alignment horizontal="center" vertical="center"/>
    </xf>
    <xf numFmtId="3" fontId="18" fillId="0" borderId="44" xfId="0" applyNumberFormat="1" applyFont="1" applyBorder="1"/>
    <xf numFmtId="1" fontId="19" fillId="0" borderId="10" xfId="0" applyNumberFormat="1" applyFont="1" applyFill="1" applyBorder="1" applyAlignment="1">
      <alignment wrapText="1"/>
    </xf>
    <xf numFmtId="4" fontId="19" fillId="0" borderId="24" xfId="0" applyNumberFormat="1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zoomScaleNormal="100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34"/>
      <c r="B2" s="234"/>
      <c r="C2" s="234"/>
      <c r="D2" s="234"/>
      <c r="E2" s="234"/>
      <c r="F2" s="234"/>
      <c r="G2" s="234"/>
      <c r="H2" s="234"/>
    </row>
    <row r="3" spans="1:10" ht="48" customHeight="1" x14ac:dyDescent="0.2">
      <c r="A3" s="235" t="s">
        <v>120</v>
      </c>
      <c r="B3" s="235"/>
      <c r="C3" s="235"/>
      <c r="D3" s="235"/>
      <c r="E3" s="235"/>
      <c r="F3" s="235"/>
      <c r="G3" s="235"/>
      <c r="H3" s="235"/>
    </row>
    <row r="4" spans="1:10" s="57" customFormat="1" ht="26.25" customHeight="1" x14ac:dyDescent="0.2">
      <c r="A4" s="235" t="s">
        <v>36</v>
      </c>
      <c r="B4" s="235"/>
      <c r="C4" s="235"/>
      <c r="D4" s="235"/>
      <c r="E4" s="235"/>
      <c r="F4" s="235"/>
      <c r="G4" s="236"/>
      <c r="H4" s="236"/>
    </row>
    <row r="5" spans="1:10" ht="15.75" customHeight="1" x14ac:dyDescent="0.25">
      <c r="A5" s="58"/>
      <c r="B5" s="59"/>
      <c r="C5" s="59"/>
      <c r="D5" s="59"/>
      <c r="E5" s="59"/>
    </row>
    <row r="6" spans="1:10" ht="27.75" customHeight="1" x14ac:dyDescent="0.25">
      <c r="A6" s="60"/>
      <c r="B6" s="61"/>
      <c r="C6" s="61"/>
      <c r="D6" s="62"/>
      <c r="E6" s="63"/>
      <c r="F6" s="64" t="s">
        <v>115</v>
      </c>
      <c r="G6" s="64" t="s">
        <v>116</v>
      </c>
      <c r="H6" s="65" t="s">
        <v>117</v>
      </c>
      <c r="I6" s="77"/>
    </row>
    <row r="7" spans="1:10" ht="27.75" customHeight="1" x14ac:dyDescent="0.25">
      <c r="A7" s="237" t="s">
        <v>38</v>
      </c>
      <c r="B7" s="225"/>
      <c r="C7" s="225"/>
      <c r="D7" s="225"/>
      <c r="E7" s="238"/>
      <c r="F7" s="153">
        <v>5494059.54</v>
      </c>
      <c r="G7" s="153">
        <v>5494059.54</v>
      </c>
      <c r="H7" s="153">
        <v>5494059.54</v>
      </c>
      <c r="I7" s="77"/>
    </row>
    <row r="8" spans="1:10" ht="22.5" customHeight="1" x14ac:dyDescent="0.25">
      <c r="A8" s="222" t="s">
        <v>0</v>
      </c>
      <c r="B8" s="223"/>
      <c r="C8" s="223"/>
      <c r="D8" s="223"/>
      <c r="E8" s="239"/>
      <c r="F8" s="153">
        <v>5494059.54</v>
      </c>
      <c r="G8" s="153">
        <v>5494059.54</v>
      </c>
      <c r="H8" s="153">
        <v>5494059.54</v>
      </c>
    </row>
    <row r="9" spans="1:10" ht="22.5" customHeight="1" x14ac:dyDescent="0.25">
      <c r="A9" s="240" t="s">
        <v>44</v>
      </c>
      <c r="B9" s="239"/>
      <c r="C9" s="239"/>
      <c r="D9" s="239"/>
      <c r="E9" s="239"/>
      <c r="F9" s="78">
        <v>0</v>
      </c>
      <c r="G9" s="78">
        <v>0</v>
      </c>
      <c r="H9" s="78">
        <v>0</v>
      </c>
    </row>
    <row r="10" spans="1:10" ht="22.5" customHeight="1" x14ac:dyDescent="0.25">
      <c r="A10" s="155" t="s">
        <v>39</v>
      </c>
      <c r="B10" s="166"/>
      <c r="C10" s="166"/>
      <c r="D10" s="166"/>
      <c r="E10" s="166"/>
      <c r="F10" s="153">
        <v>5494059.54</v>
      </c>
      <c r="G10" s="153">
        <v>5494059.54</v>
      </c>
      <c r="H10" s="153">
        <v>5494059.54</v>
      </c>
    </row>
    <row r="11" spans="1:10" ht="22.5" customHeight="1" x14ac:dyDescent="0.25">
      <c r="A11" s="230" t="s">
        <v>1</v>
      </c>
      <c r="B11" s="223"/>
      <c r="C11" s="223"/>
      <c r="D11" s="223"/>
      <c r="E11" s="241"/>
      <c r="F11" s="153">
        <v>5494059.54</v>
      </c>
      <c r="G11" s="153">
        <v>5494059.54</v>
      </c>
      <c r="H11" s="153">
        <v>5494059.54</v>
      </c>
      <c r="I11" s="47"/>
      <c r="J11" s="47"/>
    </row>
    <row r="12" spans="1:10" ht="22.5" customHeight="1" x14ac:dyDescent="0.25">
      <c r="A12" s="242" t="s">
        <v>47</v>
      </c>
      <c r="B12" s="239"/>
      <c r="C12" s="239"/>
      <c r="D12" s="239"/>
      <c r="E12" s="239"/>
      <c r="F12" s="66">
        <v>0</v>
      </c>
      <c r="G12" s="66">
        <v>0</v>
      </c>
      <c r="H12" s="67">
        <v>0</v>
      </c>
      <c r="I12" s="47"/>
      <c r="J12" s="47"/>
    </row>
    <row r="13" spans="1:10" ht="22.5" customHeight="1" x14ac:dyDescent="0.25">
      <c r="A13" s="224" t="s">
        <v>2</v>
      </c>
      <c r="B13" s="225"/>
      <c r="C13" s="225"/>
      <c r="D13" s="225"/>
      <c r="E13" s="225"/>
      <c r="F13" s="154">
        <f>+F7-F10</f>
        <v>0</v>
      </c>
      <c r="G13" s="154">
        <f>+G7-G10</f>
        <v>0</v>
      </c>
      <c r="H13" s="154">
        <v>0</v>
      </c>
      <c r="J13" s="47"/>
    </row>
    <row r="14" spans="1:10" ht="18" customHeight="1" x14ac:dyDescent="0.2">
      <c r="A14" s="243"/>
      <c r="B14" s="227"/>
      <c r="C14" s="227"/>
      <c r="D14" s="227"/>
      <c r="E14" s="227"/>
      <c r="F14" s="228"/>
      <c r="G14" s="228"/>
      <c r="H14" s="229"/>
    </row>
    <row r="15" spans="1:10" ht="27.75" customHeight="1" x14ac:dyDescent="0.25">
      <c r="A15" s="60"/>
      <c r="B15" s="61"/>
      <c r="C15" s="61"/>
      <c r="D15" s="62"/>
      <c r="E15" s="63"/>
      <c r="F15" s="64" t="s">
        <v>118</v>
      </c>
      <c r="G15" s="64" t="s">
        <v>116</v>
      </c>
      <c r="H15" s="65" t="s">
        <v>117</v>
      </c>
      <c r="J15" s="47"/>
    </row>
    <row r="16" spans="1:10" ht="17.25" customHeight="1" x14ac:dyDescent="0.25">
      <c r="A16" s="231" t="s">
        <v>48</v>
      </c>
      <c r="B16" s="232"/>
      <c r="C16" s="232"/>
      <c r="D16" s="232"/>
      <c r="E16" s="233"/>
      <c r="F16" s="156"/>
      <c r="G16" s="156"/>
      <c r="H16" s="157"/>
      <c r="J16" s="47"/>
    </row>
    <row r="17" spans="1:11" ht="28.5" customHeight="1" x14ac:dyDescent="0.25">
      <c r="A17" s="231" t="s">
        <v>49</v>
      </c>
      <c r="B17" s="232"/>
      <c r="C17" s="232"/>
      <c r="D17" s="232"/>
      <c r="E17" s="233"/>
      <c r="F17" s="156"/>
      <c r="G17" s="156"/>
      <c r="H17" s="157"/>
      <c r="J17" s="47"/>
    </row>
    <row r="18" spans="1:11" s="52" customFormat="1" ht="16.5" customHeight="1" x14ac:dyDescent="0.25">
      <c r="A18" s="226"/>
      <c r="B18" s="227"/>
      <c r="C18" s="227"/>
      <c r="D18" s="227"/>
      <c r="E18" s="227"/>
      <c r="F18" s="228"/>
      <c r="G18" s="228"/>
      <c r="H18" s="229"/>
      <c r="J18" s="79"/>
    </row>
    <row r="19" spans="1:11" s="52" customFormat="1" ht="27.75" customHeight="1" x14ac:dyDescent="0.25">
      <c r="A19" s="60"/>
      <c r="B19" s="61"/>
      <c r="C19" s="61"/>
      <c r="D19" s="62"/>
      <c r="E19" s="63"/>
      <c r="F19" s="64" t="s">
        <v>118</v>
      </c>
      <c r="G19" s="64" t="s">
        <v>116</v>
      </c>
      <c r="H19" s="65" t="s">
        <v>117</v>
      </c>
      <c r="J19" s="79"/>
      <c r="K19" s="79"/>
    </row>
    <row r="20" spans="1:11" s="52" customFormat="1" ht="19.5" customHeight="1" x14ac:dyDescent="0.25">
      <c r="A20" s="222" t="s">
        <v>3</v>
      </c>
      <c r="B20" s="223"/>
      <c r="C20" s="223"/>
      <c r="D20" s="223"/>
      <c r="E20" s="223"/>
      <c r="F20" s="66"/>
      <c r="G20" s="66"/>
      <c r="H20" s="66"/>
      <c r="J20" s="79"/>
    </row>
    <row r="21" spans="1:11" s="52" customFormat="1" ht="15.75" customHeight="1" x14ac:dyDescent="0.25">
      <c r="A21" s="222" t="s">
        <v>4</v>
      </c>
      <c r="B21" s="223"/>
      <c r="C21" s="223"/>
      <c r="D21" s="223"/>
      <c r="E21" s="223"/>
      <c r="F21" s="66"/>
      <c r="G21" s="66"/>
      <c r="H21" s="66"/>
    </row>
    <row r="22" spans="1:11" s="52" customFormat="1" ht="22.5" customHeight="1" x14ac:dyDescent="0.25">
      <c r="A22" s="224" t="s">
        <v>5</v>
      </c>
      <c r="B22" s="225"/>
      <c r="C22" s="225"/>
      <c r="D22" s="225"/>
      <c r="E22" s="225"/>
      <c r="F22" s="158">
        <f>F20-F21</f>
        <v>0</v>
      </c>
      <c r="G22" s="158">
        <f>G20-G21</f>
        <v>0</v>
      </c>
      <c r="H22" s="158">
        <f>H20-H21</f>
        <v>0</v>
      </c>
      <c r="J22" s="80"/>
      <c r="K22" s="79"/>
    </row>
    <row r="23" spans="1:11" s="52" customFormat="1" ht="16.5" customHeight="1" x14ac:dyDescent="0.25">
      <c r="A23" s="226"/>
      <c r="B23" s="227"/>
      <c r="C23" s="227"/>
      <c r="D23" s="227"/>
      <c r="E23" s="227"/>
      <c r="F23" s="228"/>
      <c r="G23" s="228"/>
      <c r="H23" s="229"/>
    </row>
    <row r="24" spans="1:11" s="52" customFormat="1" ht="22.5" customHeight="1" x14ac:dyDescent="0.25">
      <c r="A24" s="230" t="s">
        <v>6</v>
      </c>
      <c r="B24" s="223"/>
      <c r="C24" s="223"/>
      <c r="D24" s="223"/>
      <c r="E24" s="223"/>
      <c r="F24" s="66">
        <f>IF((F13+F17+F22)&lt;&gt;0,"NESLAGANJE ZBROJA",(F13+F17+F22))</f>
        <v>0</v>
      </c>
      <c r="G24" s="66">
        <f>IF((G13+G17+G22)&lt;&gt;0,"NESLAGANJE ZBROJA",(G13+G17+G22))</f>
        <v>0</v>
      </c>
      <c r="H24" s="66">
        <f>IF((H13+H17+H22)&lt;&gt;0,"NESLAGANJE ZBROJA",(H13+H17+H22))</f>
        <v>0</v>
      </c>
    </row>
    <row r="25" spans="1:11" s="52" customFormat="1" ht="18" customHeight="1" x14ac:dyDescent="0.25">
      <c r="A25" s="68"/>
      <c r="B25" s="59"/>
      <c r="C25" s="59"/>
      <c r="D25" s="59"/>
      <c r="E25" s="59"/>
    </row>
    <row r="26" spans="1:11" ht="19.5" customHeight="1" x14ac:dyDescent="0.25">
      <c r="A26" s="160"/>
      <c r="B26" s="161" t="s">
        <v>119</v>
      </c>
      <c r="C26"/>
      <c r="D26"/>
      <c r="E26"/>
      <c r="F26"/>
      <c r="G26" s="161" t="s">
        <v>97</v>
      </c>
      <c r="H26"/>
    </row>
    <row r="27" spans="1:11" ht="20.25" customHeight="1" x14ac:dyDescent="0.2">
      <c r="A27" s="123"/>
      <c r="B27" s="123"/>
      <c r="C27" s="123"/>
      <c r="E27" s="81"/>
      <c r="F27" s="123"/>
      <c r="G27" s="123" t="s">
        <v>98</v>
      </c>
      <c r="H27" s="123"/>
    </row>
    <row r="31" spans="1:11" x14ac:dyDescent="0.2">
      <c r="F31" s="47"/>
      <c r="G31" s="47"/>
      <c r="H31" s="47"/>
    </row>
    <row r="32" spans="1:11" x14ac:dyDescent="0.2">
      <c r="F32" s="47"/>
      <c r="G32" s="47"/>
      <c r="H32" s="47"/>
    </row>
    <row r="33" spans="5:8" x14ac:dyDescent="0.2">
      <c r="E33" s="82"/>
      <c r="F33" s="49"/>
      <c r="G33" s="49"/>
      <c r="H33" s="49"/>
    </row>
    <row r="34" spans="5:8" x14ac:dyDescent="0.2">
      <c r="E34" s="82"/>
      <c r="F34" s="47"/>
      <c r="G34" s="47"/>
      <c r="H34" s="47"/>
    </row>
    <row r="35" spans="5:8" x14ac:dyDescent="0.2">
      <c r="E35" s="82"/>
      <c r="F35" s="47"/>
      <c r="G35" s="47"/>
      <c r="H35" s="47"/>
    </row>
    <row r="36" spans="5:8" x14ac:dyDescent="0.2">
      <c r="E36" s="82"/>
      <c r="F36" s="47"/>
      <c r="G36" s="47"/>
      <c r="H36" s="47"/>
    </row>
    <row r="37" spans="5:8" x14ac:dyDescent="0.2">
      <c r="E37" s="82"/>
      <c r="F37" s="47"/>
      <c r="G37" s="47"/>
      <c r="H37" s="47"/>
    </row>
    <row r="38" spans="5:8" x14ac:dyDescent="0.2">
      <c r="E38" s="82"/>
    </row>
    <row r="43" spans="5:8" x14ac:dyDescent="0.2">
      <c r="F43" s="47"/>
    </row>
    <row r="44" spans="5:8" x14ac:dyDescent="0.2">
      <c r="F44" s="47"/>
    </row>
    <row r="45" spans="5:8" x14ac:dyDescent="0.2">
      <c r="F45" s="47"/>
    </row>
  </sheetData>
  <mergeCells count="18">
    <mergeCell ref="A18:H18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0:E20"/>
    <mergeCell ref="A21:E21"/>
    <mergeCell ref="A22:E22"/>
    <mergeCell ref="A23:H23"/>
    <mergeCell ref="A24:E24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view="pageBreakPreview" topLeftCell="A40" zoomScaleNormal="90" zoomScaleSheetLayoutView="100" workbookViewId="0">
      <selection activeCell="D45" sqref="D45"/>
    </sheetView>
  </sheetViews>
  <sheetFormatPr defaultColWidth="11.42578125" defaultRowHeight="12.75" x14ac:dyDescent="0.2"/>
  <cols>
    <col min="1" max="1" width="21.140625" style="22" customWidth="1"/>
    <col min="2" max="3" width="17.5703125" style="22" customWidth="1"/>
    <col min="4" max="4" width="17.5703125" style="53" customWidth="1"/>
    <col min="5" max="6" width="17.5703125" style="3" customWidth="1"/>
    <col min="7" max="7" width="21.140625" style="3" customWidth="1"/>
    <col min="8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35" t="s">
        <v>94</v>
      </c>
      <c r="B1" s="235"/>
      <c r="C1" s="235"/>
      <c r="D1" s="235"/>
      <c r="E1" s="235"/>
      <c r="F1" s="235"/>
      <c r="G1" s="235"/>
      <c r="H1" s="235"/>
    </row>
    <row r="2" spans="1:8" s="1" customFormat="1" ht="13.5" thickBot="1" x14ac:dyDescent="0.25">
      <c r="A2" s="8"/>
      <c r="H2" s="9" t="s">
        <v>7</v>
      </c>
    </row>
    <row r="3" spans="1:8" s="1" customFormat="1" ht="26.25" thickBot="1" x14ac:dyDescent="0.25">
      <c r="A3" s="73" t="s">
        <v>8</v>
      </c>
      <c r="B3" s="249" t="s">
        <v>93</v>
      </c>
      <c r="C3" s="250"/>
      <c r="D3" s="250"/>
      <c r="E3" s="250"/>
      <c r="F3" s="250"/>
      <c r="G3" s="250"/>
      <c r="H3" s="251"/>
    </row>
    <row r="4" spans="1:8" s="1" customFormat="1" ht="65.25" customHeight="1" thickBot="1" x14ac:dyDescent="0.25">
      <c r="A4" s="74" t="s">
        <v>9</v>
      </c>
      <c r="B4" s="10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0" t="s">
        <v>45</v>
      </c>
      <c r="H4" s="12" t="s">
        <v>16</v>
      </c>
    </row>
    <row r="5" spans="1:8" s="1" customFormat="1" ht="25.5" customHeight="1" thickBot="1" x14ac:dyDescent="0.25">
      <c r="A5" s="170" t="s">
        <v>105</v>
      </c>
      <c r="B5" s="177"/>
      <c r="C5" s="178"/>
      <c r="D5" s="193"/>
      <c r="E5" s="194">
        <v>37100</v>
      </c>
      <c r="F5" s="171"/>
      <c r="G5" s="171"/>
      <c r="H5" s="175"/>
    </row>
    <row r="6" spans="1:8" s="1" customFormat="1" ht="27.75" customHeight="1" thickBot="1" x14ac:dyDescent="0.25">
      <c r="A6" s="173" t="s">
        <v>106</v>
      </c>
      <c r="B6" s="179"/>
      <c r="C6" s="180"/>
      <c r="D6" s="181"/>
      <c r="E6" s="181">
        <v>60000</v>
      </c>
      <c r="F6" s="172"/>
      <c r="G6" s="172"/>
      <c r="H6" s="176"/>
    </row>
    <row r="7" spans="1:8" s="1" customFormat="1" ht="27.75" customHeight="1" thickBot="1" x14ac:dyDescent="0.25">
      <c r="A7" s="173" t="s">
        <v>107</v>
      </c>
      <c r="B7" s="179"/>
      <c r="C7" s="180"/>
      <c r="D7" s="181"/>
      <c r="E7" s="181">
        <v>3178700</v>
      </c>
      <c r="F7" s="172"/>
      <c r="G7" s="172"/>
      <c r="H7" s="176"/>
    </row>
    <row r="8" spans="1:8" s="1" customFormat="1" ht="24" customHeight="1" thickBot="1" x14ac:dyDescent="0.25">
      <c r="A8" s="173" t="s">
        <v>121</v>
      </c>
      <c r="B8" s="179"/>
      <c r="C8" s="180"/>
      <c r="D8" s="181"/>
      <c r="E8" s="181">
        <v>991530.1</v>
      </c>
      <c r="F8" s="172"/>
      <c r="G8" s="172"/>
      <c r="H8" s="176"/>
    </row>
    <row r="9" spans="1:8" s="1" customFormat="1" ht="71.25" customHeight="1" thickBot="1" x14ac:dyDescent="0.25">
      <c r="A9" s="13" t="s">
        <v>104</v>
      </c>
      <c r="B9" s="182"/>
      <c r="C9" s="183"/>
      <c r="D9" s="183"/>
      <c r="E9" s="183">
        <v>84813</v>
      </c>
      <c r="F9" s="14"/>
      <c r="G9" s="14"/>
      <c r="H9" s="174"/>
    </row>
    <row r="10" spans="1:8" s="1" customFormat="1" ht="26.25" thickBot="1" x14ac:dyDescent="0.25">
      <c r="A10" s="192" t="s">
        <v>85</v>
      </c>
      <c r="B10" s="184"/>
      <c r="C10" s="180"/>
      <c r="D10" s="185">
        <v>150000</v>
      </c>
      <c r="E10" s="185"/>
      <c r="F10" s="14"/>
      <c r="G10" s="15"/>
      <c r="H10" s="16"/>
    </row>
    <row r="11" spans="1:8" s="1" customFormat="1" ht="51.75" thickBot="1" x14ac:dyDescent="0.25">
      <c r="A11" s="13" t="s">
        <v>122</v>
      </c>
      <c r="B11" s="152">
        <v>936916.44</v>
      </c>
      <c r="C11" s="180"/>
      <c r="D11" s="185"/>
      <c r="E11" s="185"/>
      <c r="F11" s="14"/>
      <c r="G11" s="15"/>
      <c r="H11" s="16"/>
    </row>
    <row r="12" spans="1:8" s="1" customFormat="1" ht="39" thickBot="1" x14ac:dyDescent="0.25">
      <c r="A12" s="192" t="s">
        <v>123</v>
      </c>
      <c r="B12" s="259">
        <v>55000</v>
      </c>
      <c r="C12" s="258"/>
      <c r="D12" s="260"/>
      <c r="E12" s="260"/>
      <c r="F12" s="261"/>
      <c r="G12" s="261"/>
      <c r="H12" s="174"/>
    </row>
    <row r="13" spans="1:8" s="1" customFormat="1" ht="30" customHeight="1" thickBot="1" x14ac:dyDescent="0.25">
      <c r="A13" s="17" t="s">
        <v>17</v>
      </c>
      <c r="B13" s="186">
        <f>B11+B12</f>
        <v>991916.44</v>
      </c>
      <c r="C13" s="186">
        <f>SUM(C6:C11)</f>
        <v>0</v>
      </c>
      <c r="D13" s="187">
        <f>SUM(D5:D11)</f>
        <v>150000</v>
      </c>
      <c r="E13" s="186">
        <f>SUM(E5:E11)</f>
        <v>4352143.0999999996</v>
      </c>
      <c r="F13" s="19">
        <f>+F9</f>
        <v>0</v>
      </c>
      <c r="G13" s="18">
        <v>0</v>
      </c>
      <c r="H13" s="20">
        <v>0</v>
      </c>
    </row>
    <row r="14" spans="1:8" s="1" customFormat="1" ht="28.5" customHeight="1" thickBot="1" x14ac:dyDescent="0.25">
      <c r="A14" s="159" t="s">
        <v>124</v>
      </c>
      <c r="B14" s="244">
        <f>B13+C13+D13+E13+F13+G13+H13</f>
        <v>5494059.5399999991</v>
      </c>
      <c r="C14" s="245"/>
      <c r="D14" s="245"/>
      <c r="E14" s="245"/>
      <c r="F14" s="245"/>
      <c r="G14" s="245"/>
      <c r="H14" s="246"/>
    </row>
    <row r="15" spans="1:8" s="1" customFormat="1" ht="28.5" customHeight="1" x14ac:dyDescent="0.2">
      <c r="A15" s="146"/>
      <c r="B15" s="147"/>
      <c r="C15" s="147"/>
      <c r="D15" s="147"/>
      <c r="E15" s="147"/>
      <c r="F15" s="147"/>
      <c r="G15" s="147"/>
      <c r="H15" s="147"/>
    </row>
    <row r="16" spans="1:8" ht="13.5" thickBot="1" x14ac:dyDescent="0.25">
      <c r="A16" s="5"/>
      <c r="B16" s="5"/>
      <c r="C16" s="5"/>
      <c r="D16" s="6"/>
      <c r="E16" s="21"/>
      <c r="H16" s="9"/>
    </row>
    <row r="17" spans="1:8" ht="24" customHeight="1" thickBot="1" x14ac:dyDescent="0.25">
      <c r="A17" s="75" t="s">
        <v>8</v>
      </c>
      <c r="B17" s="249" t="s">
        <v>101</v>
      </c>
      <c r="C17" s="250"/>
      <c r="D17" s="250"/>
      <c r="E17" s="250"/>
      <c r="F17" s="250"/>
      <c r="G17" s="250"/>
      <c r="H17" s="251"/>
    </row>
    <row r="18" spans="1:8" ht="64.5" customHeight="1" thickBot="1" x14ac:dyDescent="0.25">
      <c r="A18" s="76" t="s">
        <v>9</v>
      </c>
      <c r="B18" s="10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45</v>
      </c>
      <c r="H18" s="12" t="s">
        <v>16</v>
      </c>
    </row>
    <row r="19" spans="1:8" ht="21.75" customHeight="1" thickBot="1" x14ac:dyDescent="0.25">
      <c r="A19" s="170" t="s">
        <v>105</v>
      </c>
      <c r="B19" s="177"/>
      <c r="C19" s="178"/>
      <c r="D19" s="193"/>
      <c r="E19" s="194">
        <v>37100</v>
      </c>
      <c r="F19" s="171"/>
      <c r="G19" s="171"/>
      <c r="H19" s="175"/>
    </row>
    <row r="20" spans="1:8" ht="19.5" customHeight="1" thickBot="1" x14ac:dyDescent="0.25">
      <c r="A20" s="173" t="s">
        <v>106</v>
      </c>
      <c r="B20" s="179"/>
      <c r="C20" s="180"/>
      <c r="D20" s="181"/>
      <c r="E20" s="181">
        <v>60000</v>
      </c>
      <c r="F20" s="172"/>
      <c r="G20" s="172"/>
      <c r="H20" s="176"/>
    </row>
    <row r="21" spans="1:8" ht="19.5" customHeight="1" thickBot="1" x14ac:dyDescent="0.25">
      <c r="A21" s="173" t="s">
        <v>107</v>
      </c>
      <c r="B21" s="179"/>
      <c r="C21" s="180"/>
      <c r="D21" s="181"/>
      <c r="E21" s="181">
        <v>3178700</v>
      </c>
      <c r="F21" s="172"/>
      <c r="G21" s="172"/>
      <c r="H21" s="176"/>
    </row>
    <row r="22" spans="1:8" s="195" customFormat="1" ht="24.75" customHeight="1" thickBot="1" x14ac:dyDescent="0.25">
      <c r="A22" s="173" t="s">
        <v>121</v>
      </c>
      <c r="B22" s="179"/>
      <c r="C22" s="180"/>
      <c r="D22" s="181"/>
      <c r="E22" s="181">
        <v>991530.1</v>
      </c>
      <c r="F22" s="172"/>
      <c r="G22" s="172"/>
      <c r="H22" s="176"/>
    </row>
    <row r="23" spans="1:8" ht="64.5" thickBot="1" x14ac:dyDescent="0.25">
      <c r="A23" s="13" t="s">
        <v>104</v>
      </c>
      <c r="B23" s="182"/>
      <c r="C23" s="183"/>
      <c r="D23" s="183"/>
      <c r="E23" s="183">
        <v>84813</v>
      </c>
      <c r="F23" s="14"/>
      <c r="G23" s="14"/>
      <c r="H23" s="174"/>
    </row>
    <row r="24" spans="1:8" ht="26.25" thickBot="1" x14ac:dyDescent="0.25">
      <c r="A24" s="192" t="s">
        <v>85</v>
      </c>
      <c r="B24" s="184"/>
      <c r="C24" s="180"/>
      <c r="D24" s="185">
        <v>150000</v>
      </c>
      <c r="E24" s="185"/>
      <c r="F24" s="14"/>
      <c r="G24" s="15"/>
      <c r="H24" s="16"/>
    </row>
    <row r="25" spans="1:8" ht="51.75" thickBot="1" x14ac:dyDescent="0.25">
      <c r="A25" s="13" t="s">
        <v>122</v>
      </c>
      <c r="B25" s="152">
        <v>936916.44</v>
      </c>
      <c r="C25" s="180"/>
      <c r="D25" s="185"/>
      <c r="E25" s="185"/>
      <c r="F25" s="14"/>
      <c r="G25" s="15"/>
      <c r="H25" s="16"/>
    </row>
    <row r="26" spans="1:8" s="1" customFormat="1" ht="28.5" customHeight="1" thickBot="1" x14ac:dyDescent="0.25">
      <c r="A26" s="192" t="s">
        <v>123</v>
      </c>
      <c r="B26" s="259">
        <v>55000</v>
      </c>
      <c r="C26" s="258"/>
      <c r="D26" s="260"/>
      <c r="E26" s="260"/>
      <c r="F26" s="261"/>
      <c r="G26" s="261"/>
      <c r="H26" s="174"/>
    </row>
    <row r="27" spans="1:8" s="1" customFormat="1" ht="28.5" customHeight="1" thickBot="1" x14ac:dyDescent="0.25">
      <c r="A27" s="17" t="s">
        <v>17</v>
      </c>
      <c r="B27" s="186">
        <f>B25+B26</f>
        <v>991916.44</v>
      </c>
      <c r="C27" s="186">
        <f>SUM(C20:C25)</f>
        <v>0</v>
      </c>
      <c r="D27" s="187">
        <f>SUM(D19:D25)</f>
        <v>150000</v>
      </c>
      <c r="E27" s="186">
        <f>SUM(E19:E25)</f>
        <v>4352143.0999999996</v>
      </c>
      <c r="F27" s="19">
        <f>+F23</f>
        <v>0</v>
      </c>
      <c r="G27" s="18">
        <v>0</v>
      </c>
      <c r="H27" s="20">
        <v>0</v>
      </c>
    </row>
    <row r="28" spans="1:8" ht="26.25" thickBot="1" x14ac:dyDescent="0.25">
      <c r="A28" s="159" t="s">
        <v>125</v>
      </c>
      <c r="B28" s="244">
        <f>B27+C27+D27+E27+F27+G27+H27</f>
        <v>5494059.5399999991</v>
      </c>
      <c r="C28" s="245"/>
      <c r="D28" s="245"/>
      <c r="E28" s="245"/>
      <c r="F28" s="245"/>
      <c r="G28" s="245"/>
      <c r="H28" s="246"/>
    </row>
    <row r="29" spans="1:8" s="218" customFormat="1" ht="13.5" thickBot="1" x14ac:dyDescent="0.25">
      <c r="A29" s="262"/>
      <c r="B29" s="263"/>
      <c r="C29" s="264"/>
      <c r="D29" s="264"/>
      <c r="E29" s="264"/>
      <c r="F29" s="264"/>
      <c r="G29" s="264"/>
      <c r="H29" s="265"/>
    </row>
    <row r="30" spans="1:8" ht="26.25" thickBot="1" x14ac:dyDescent="0.25">
      <c r="A30" s="75" t="s">
        <v>8</v>
      </c>
      <c r="B30" s="249" t="s">
        <v>126</v>
      </c>
      <c r="C30" s="250"/>
      <c r="D30" s="250"/>
      <c r="E30" s="250"/>
      <c r="F30" s="250"/>
      <c r="G30" s="250"/>
      <c r="H30" s="251"/>
    </row>
    <row r="31" spans="1:8" ht="63" customHeight="1" thickBot="1" x14ac:dyDescent="0.25">
      <c r="A31" s="76" t="s">
        <v>9</v>
      </c>
      <c r="B31" s="10" t="s">
        <v>10</v>
      </c>
      <c r="C31" s="11" t="s">
        <v>11</v>
      </c>
      <c r="D31" s="11" t="s">
        <v>12</v>
      </c>
      <c r="E31" s="11" t="s">
        <v>13</v>
      </c>
      <c r="F31" s="11" t="s">
        <v>14</v>
      </c>
      <c r="G31" s="11" t="s">
        <v>45</v>
      </c>
      <c r="H31" s="12" t="s">
        <v>16</v>
      </c>
    </row>
    <row r="32" spans="1:8" ht="23.25" customHeight="1" thickBot="1" x14ac:dyDescent="0.25">
      <c r="A32" s="170" t="s">
        <v>105</v>
      </c>
      <c r="B32" s="177"/>
      <c r="C32" s="178"/>
      <c r="D32" s="193"/>
      <c r="E32" s="194">
        <v>37100</v>
      </c>
      <c r="F32" s="171"/>
      <c r="G32" s="171"/>
      <c r="H32" s="175"/>
    </row>
    <row r="33" spans="1:8" ht="21" customHeight="1" thickBot="1" x14ac:dyDescent="0.25">
      <c r="A33" s="173" t="s">
        <v>106</v>
      </c>
      <c r="B33" s="179"/>
      <c r="C33" s="180"/>
      <c r="D33" s="181"/>
      <c r="E33" s="181">
        <v>60000</v>
      </c>
      <c r="F33" s="172"/>
      <c r="G33" s="172"/>
      <c r="H33" s="176"/>
    </row>
    <row r="34" spans="1:8" ht="24" customHeight="1" thickBot="1" x14ac:dyDescent="0.25">
      <c r="A34" s="173" t="s">
        <v>107</v>
      </c>
      <c r="B34" s="179"/>
      <c r="C34" s="180"/>
      <c r="D34" s="181"/>
      <c r="E34" s="181">
        <v>3178700</v>
      </c>
      <c r="F34" s="172"/>
      <c r="G34" s="172"/>
      <c r="H34" s="176"/>
    </row>
    <row r="35" spans="1:8" s="195" customFormat="1" ht="28.5" customHeight="1" thickBot="1" x14ac:dyDescent="0.25">
      <c r="A35" s="173" t="s">
        <v>121</v>
      </c>
      <c r="B35" s="179"/>
      <c r="C35" s="180"/>
      <c r="D35" s="181"/>
      <c r="E35" s="181">
        <v>991530.1</v>
      </c>
      <c r="F35" s="172"/>
      <c r="G35" s="172"/>
      <c r="H35" s="176"/>
    </row>
    <row r="36" spans="1:8" ht="64.5" thickBot="1" x14ac:dyDescent="0.25">
      <c r="A36" s="13" t="s">
        <v>104</v>
      </c>
      <c r="B36" s="182"/>
      <c r="C36" s="183"/>
      <c r="D36" s="183"/>
      <c r="E36" s="183">
        <v>84813</v>
      </c>
      <c r="F36" s="14"/>
      <c r="G36" s="14"/>
      <c r="H36" s="174"/>
    </row>
    <row r="37" spans="1:8" ht="26.25" thickBot="1" x14ac:dyDescent="0.25">
      <c r="A37" s="192" t="s">
        <v>85</v>
      </c>
      <c r="B37" s="184"/>
      <c r="C37" s="180"/>
      <c r="D37" s="185">
        <v>150000</v>
      </c>
      <c r="E37" s="185"/>
      <c r="F37" s="14"/>
      <c r="G37" s="15"/>
      <c r="H37" s="16"/>
    </row>
    <row r="38" spans="1:8" ht="57" customHeight="1" thickBot="1" x14ac:dyDescent="0.25">
      <c r="A38" s="13" t="s">
        <v>122</v>
      </c>
      <c r="B38" s="152">
        <v>936916.44</v>
      </c>
      <c r="C38" s="180"/>
      <c r="D38" s="185"/>
      <c r="E38" s="185"/>
      <c r="F38" s="14"/>
      <c r="G38" s="15"/>
      <c r="H38" s="16"/>
    </row>
    <row r="39" spans="1:8" s="218" customFormat="1" ht="57" customHeight="1" thickBot="1" x14ac:dyDescent="0.25">
      <c r="A39" s="192" t="s">
        <v>123</v>
      </c>
      <c r="B39" s="259">
        <v>55000</v>
      </c>
      <c r="C39" s="258"/>
      <c r="D39" s="260"/>
      <c r="E39" s="260"/>
      <c r="F39" s="261"/>
      <c r="G39" s="261"/>
      <c r="H39" s="174"/>
    </row>
    <row r="40" spans="1:8" s="1" customFormat="1" ht="28.5" customHeight="1" thickBot="1" x14ac:dyDescent="0.25">
      <c r="A40" s="17" t="s">
        <v>17</v>
      </c>
      <c r="B40" s="186">
        <f>B38+B39</f>
        <v>991916.44</v>
      </c>
      <c r="C40" s="186">
        <f>SUM(C33:C38)</f>
        <v>0</v>
      </c>
      <c r="D40" s="187">
        <f>SUM(D32:D38)</f>
        <v>150000</v>
      </c>
      <c r="E40" s="186">
        <f>SUM(E32:E38)</f>
        <v>4352143.0999999996</v>
      </c>
      <c r="F40" s="19">
        <f>+F36</f>
        <v>0</v>
      </c>
      <c r="G40" s="18">
        <v>0</v>
      </c>
      <c r="H40" s="20">
        <v>0</v>
      </c>
    </row>
    <row r="41" spans="1:8" ht="13.5" customHeight="1" thickBot="1" x14ac:dyDescent="0.25">
      <c r="A41" s="159" t="s">
        <v>127</v>
      </c>
      <c r="B41" s="244">
        <f>B40+C40+D40+E40+F40+G40+H40</f>
        <v>5494059.5399999991</v>
      </c>
      <c r="C41" s="245"/>
      <c r="D41" s="245"/>
      <c r="E41" s="245"/>
      <c r="F41" s="245"/>
      <c r="G41" s="245"/>
      <c r="H41" s="246"/>
    </row>
    <row r="42" spans="1:8" s="195" customFormat="1" ht="13.5" customHeight="1" x14ac:dyDescent="0.2">
      <c r="A42" s="216"/>
      <c r="B42" s="217"/>
      <c r="C42" s="217"/>
      <c r="D42" s="217"/>
      <c r="E42" s="217"/>
      <c r="F42" s="217"/>
      <c r="G42" s="217"/>
      <c r="H42" s="217"/>
    </row>
    <row r="43" spans="1:8" s="195" customFormat="1" ht="13.5" customHeight="1" x14ac:dyDescent="0.2">
      <c r="A43" s="216"/>
      <c r="B43" s="217"/>
      <c r="C43" s="217"/>
      <c r="D43" s="217"/>
      <c r="E43" s="217"/>
      <c r="F43" s="217"/>
      <c r="G43" s="217"/>
      <c r="H43" s="217"/>
    </row>
    <row r="44" spans="1:8" ht="13.5" customHeight="1" x14ac:dyDescent="0.2">
      <c r="C44" s="25"/>
      <c r="D44" s="27"/>
      <c r="E44" s="28"/>
      <c r="G44" s="3" t="s">
        <v>100</v>
      </c>
    </row>
    <row r="45" spans="1:8" ht="13.5" customHeight="1" x14ac:dyDescent="0.2">
      <c r="A45" s="22" t="s">
        <v>128</v>
      </c>
      <c r="D45" s="29"/>
      <c r="E45" s="30"/>
      <c r="G45" s="3" t="s">
        <v>98</v>
      </c>
    </row>
    <row r="46" spans="1:8" ht="13.5" customHeight="1" x14ac:dyDescent="0.2">
      <c r="D46" s="31"/>
      <c r="E46" s="32"/>
    </row>
    <row r="47" spans="1:8" ht="13.5" customHeight="1" x14ac:dyDescent="0.2">
      <c r="D47" s="23"/>
      <c r="E47" s="24"/>
    </row>
    <row r="48" spans="1:8" ht="28.5" customHeight="1" x14ac:dyDescent="0.2">
      <c r="C48" s="25"/>
      <c r="D48" s="23"/>
      <c r="E48" s="33"/>
    </row>
    <row r="49" spans="2:5" ht="13.5" customHeight="1" x14ac:dyDescent="0.2">
      <c r="C49" s="25"/>
      <c r="D49" s="23"/>
      <c r="E49" s="28"/>
    </row>
    <row r="50" spans="2:5" ht="13.5" customHeight="1" x14ac:dyDescent="0.2">
      <c r="D50" s="23"/>
      <c r="E50" s="24"/>
    </row>
    <row r="51" spans="2:5" ht="13.5" customHeight="1" x14ac:dyDescent="0.2">
      <c r="D51" s="23"/>
      <c r="E51" s="32"/>
    </row>
    <row r="52" spans="2:5" ht="13.5" customHeight="1" x14ac:dyDescent="0.2">
      <c r="D52" s="23"/>
      <c r="E52" s="24"/>
    </row>
    <row r="53" spans="2:5" ht="22.5" customHeight="1" x14ac:dyDescent="0.2">
      <c r="D53" s="23"/>
      <c r="E53" s="34"/>
    </row>
    <row r="54" spans="2:5" ht="13.5" customHeight="1" x14ac:dyDescent="0.2">
      <c r="D54" s="29"/>
      <c r="E54" s="30"/>
    </row>
    <row r="55" spans="2:5" ht="13.5" customHeight="1" x14ac:dyDescent="0.2">
      <c r="B55" s="25"/>
      <c r="D55" s="29"/>
      <c r="E55" s="35"/>
    </row>
    <row r="56" spans="2:5" ht="13.5" customHeight="1" x14ac:dyDescent="0.2">
      <c r="C56" s="25"/>
      <c r="D56" s="29"/>
      <c r="E56" s="36"/>
    </row>
    <row r="57" spans="2:5" ht="13.5" customHeight="1" x14ac:dyDescent="0.2">
      <c r="C57" s="25"/>
      <c r="D57" s="31"/>
      <c r="E57" s="28"/>
    </row>
    <row r="58" spans="2:5" ht="13.5" customHeight="1" x14ac:dyDescent="0.2">
      <c r="D58" s="23"/>
      <c r="E58" s="24"/>
    </row>
    <row r="59" spans="2:5" ht="13.5" customHeight="1" x14ac:dyDescent="0.2">
      <c r="B59" s="25"/>
      <c r="D59" s="23"/>
      <c r="E59" s="26"/>
    </row>
    <row r="60" spans="2:5" ht="13.5" customHeight="1" x14ac:dyDescent="0.2">
      <c r="C60" s="25"/>
      <c r="D60" s="23"/>
      <c r="E60" s="35"/>
    </row>
    <row r="61" spans="2:5" ht="13.5" customHeight="1" x14ac:dyDescent="0.2">
      <c r="C61" s="25"/>
      <c r="D61" s="31"/>
      <c r="E61" s="28"/>
    </row>
    <row r="62" spans="2:5" ht="13.5" customHeight="1" x14ac:dyDescent="0.2">
      <c r="D62" s="29"/>
      <c r="E62" s="24"/>
    </row>
    <row r="63" spans="2:5" ht="13.5" customHeight="1" x14ac:dyDescent="0.2">
      <c r="C63" s="25"/>
      <c r="D63" s="29"/>
      <c r="E63" s="35"/>
    </row>
    <row r="64" spans="2:5" ht="22.5" customHeight="1" x14ac:dyDescent="0.2">
      <c r="D64" s="31"/>
      <c r="E64" s="34"/>
    </row>
    <row r="65" spans="1:5" ht="13.5" customHeight="1" x14ac:dyDescent="0.2">
      <c r="D65" s="23"/>
      <c r="E65" s="24"/>
    </row>
    <row r="66" spans="1:5" ht="13.5" customHeight="1" x14ac:dyDescent="0.2">
      <c r="D66" s="31"/>
      <c r="E66" s="28"/>
    </row>
    <row r="67" spans="1:5" ht="13.5" customHeight="1" x14ac:dyDescent="0.2">
      <c r="D67" s="23"/>
      <c r="E67" s="24"/>
    </row>
    <row r="68" spans="1:5" ht="13.5" customHeight="1" x14ac:dyDescent="0.2">
      <c r="D68" s="23"/>
      <c r="E68" s="24"/>
    </row>
    <row r="69" spans="1:5" ht="13.5" customHeight="1" x14ac:dyDescent="0.2">
      <c r="A69" s="25"/>
      <c r="D69" s="37"/>
      <c r="E69" s="35"/>
    </row>
    <row r="70" spans="1:5" ht="13.5" customHeight="1" x14ac:dyDescent="0.2">
      <c r="B70" s="25"/>
      <c r="C70" s="25"/>
      <c r="D70" s="38"/>
      <c r="E70" s="35"/>
    </row>
    <row r="71" spans="1:5" ht="13.5" customHeight="1" x14ac:dyDescent="0.2">
      <c r="B71" s="25"/>
      <c r="C71" s="25"/>
      <c r="D71" s="38"/>
      <c r="E71" s="26"/>
    </row>
    <row r="72" spans="1:5" ht="13.5" customHeight="1" x14ac:dyDescent="0.2">
      <c r="B72" s="25"/>
      <c r="C72" s="25"/>
      <c r="D72" s="31"/>
      <c r="E72" s="32"/>
    </row>
    <row r="73" spans="1:5" x14ac:dyDescent="0.2">
      <c r="D73" s="23"/>
      <c r="E73" s="24"/>
    </row>
    <row r="74" spans="1:5" x14ac:dyDescent="0.2">
      <c r="B74" s="25"/>
      <c r="D74" s="23"/>
      <c r="E74" s="35"/>
    </row>
    <row r="75" spans="1:5" x14ac:dyDescent="0.2">
      <c r="C75" s="25"/>
      <c r="D75" s="23"/>
      <c r="E75" s="26"/>
    </row>
    <row r="76" spans="1:5" x14ac:dyDescent="0.2">
      <c r="C76" s="25"/>
      <c r="D76" s="31"/>
      <c r="E76" s="28"/>
    </row>
    <row r="77" spans="1:5" x14ac:dyDescent="0.2">
      <c r="D77" s="23"/>
      <c r="E77" s="24"/>
    </row>
    <row r="78" spans="1:5" x14ac:dyDescent="0.2">
      <c r="D78" s="23"/>
      <c r="E78" s="24"/>
    </row>
    <row r="79" spans="1:5" x14ac:dyDescent="0.2">
      <c r="D79" s="39"/>
      <c r="E79" s="40"/>
    </row>
    <row r="80" spans="1:5" x14ac:dyDescent="0.2">
      <c r="D80" s="23"/>
      <c r="E80" s="24"/>
    </row>
    <row r="81" spans="1:5" x14ac:dyDescent="0.2">
      <c r="D81" s="23"/>
      <c r="E81" s="24"/>
    </row>
    <row r="82" spans="1:5" x14ac:dyDescent="0.2">
      <c r="D82" s="23"/>
      <c r="E82" s="24"/>
    </row>
    <row r="83" spans="1:5" x14ac:dyDescent="0.2">
      <c r="D83" s="31"/>
      <c r="E83" s="28"/>
    </row>
    <row r="84" spans="1:5" x14ac:dyDescent="0.2">
      <c r="D84" s="23"/>
      <c r="E84" s="24"/>
    </row>
    <row r="85" spans="1:5" x14ac:dyDescent="0.2">
      <c r="D85" s="31"/>
      <c r="E85" s="28"/>
    </row>
    <row r="86" spans="1:5" x14ac:dyDescent="0.2">
      <c r="D86" s="23"/>
      <c r="E86" s="24"/>
    </row>
    <row r="87" spans="1:5" x14ac:dyDescent="0.2">
      <c r="D87" s="23"/>
      <c r="E87" s="24"/>
    </row>
    <row r="88" spans="1:5" x14ac:dyDescent="0.2">
      <c r="D88" s="23"/>
      <c r="E88" s="24"/>
    </row>
    <row r="89" spans="1:5" x14ac:dyDescent="0.2">
      <c r="D89" s="23"/>
      <c r="E89" s="24"/>
    </row>
    <row r="90" spans="1:5" ht="28.5" customHeight="1" x14ac:dyDescent="0.2">
      <c r="A90" s="41"/>
      <c r="B90" s="41"/>
      <c r="C90" s="41"/>
      <c r="D90" s="42"/>
      <c r="E90" s="43"/>
    </row>
    <row r="91" spans="1:5" x14ac:dyDescent="0.2">
      <c r="C91" s="25"/>
      <c r="D91" s="23"/>
      <c r="E91" s="26"/>
    </row>
    <row r="92" spans="1:5" x14ac:dyDescent="0.2">
      <c r="D92" s="44"/>
      <c r="E92" s="45"/>
    </row>
    <row r="93" spans="1:5" x14ac:dyDescent="0.2">
      <c r="D93" s="23"/>
      <c r="E93" s="24"/>
    </row>
    <row r="94" spans="1:5" x14ac:dyDescent="0.2">
      <c r="D94" s="39"/>
      <c r="E94" s="40"/>
    </row>
    <row r="95" spans="1:5" x14ac:dyDescent="0.2">
      <c r="D95" s="39"/>
      <c r="E95" s="40"/>
    </row>
    <row r="96" spans="1:5" x14ac:dyDescent="0.2">
      <c r="D96" s="23"/>
      <c r="E96" s="24"/>
    </row>
    <row r="97" spans="3:5" x14ac:dyDescent="0.2">
      <c r="D97" s="31"/>
      <c r="E97" s="28"/>
    </row>
    <row r="98" spans="3:5" x14ac:dyDescent="0.2">
      <c r="D98" s="23"/>
      <c r="E98" s="24"/>
    </row>
    <row r="99" spans="3:5" x14ac:dyDescent="0.2">
      <c r="D99" s="23"/>
      <c r="E99" s="24"/>
    </row>
    <row r="100" spans="3:5" x14ac:dyDescent="0.2">
      <c r="D100" s="31"/>
      <c r="E100" s="28"/>
    </row>
    <row r="101" spans="3:5" x14ac:dyDescent="0.2">
      <c r="D101" s="23"/>
      <c r="E101" s="24"/>
    </row>
    <row r="102" spans="3:5" x14ac:dyDescent="0.2">
      <c r="D102" s="39"/>
      <c r="E102" s="40"/>
    </row>
    <row r="103" spans="3:5" x14ac:dyDescent="0.2">
      <c r="D103" s="31"/>
      <c r="E103" s="45"/>
    </row>
    <row r="104" spans="3:5" x14ac:dyDescent="0.2">
      <c r="D104" s="29"/>
      <c r="E104" s="40"/>
    </row>
    <row r="105" spans="3:5" x14ac:dyDescent="0.2">
      <c r="D105" s="31"/>
      <c r="E105" s="28"/>
    </row>
    <row r="106" spans="3:5" x14ac:dyDescent="0.2">
      <c r="D106" s="23"/>
      <c r="E106" s="24"/>
    </row>
    <row r="107" spans="3:5" x14ac:dyDescent="0.2">
      <c r="C107" s="25"/>
      <c r="D107" s="23"/>
      <c r="E107" s="26"/>
    </row>
    <row r="108" spans="3:5" x14ac:dyDescent="0.2">
      <c r="D108" s="29"/>
      <c r="E108" s="28"/>
    </row>
    <row r="109" spans="3:5" x14ac:dyDescent="0.2">
      <c r="D109" s="29"/>
      <c r="E109" s="40"/>
    </row>
    <row r="110" spans="3:5" x14ac:dyDescent="0.2">
      <c r="C110" s="25"/>
      <c r="D110" s="29"/>
      <c r="E110" s="46"/>
    </row>
    <row r="111" spans="3:5" x14ac:dyDescent="0.2">
      <c r="C111" s="25"/>
      <c r="D111" s="31"/>
      <c r="E111" s="32"/>
    </row>
    <row r="112" spans="3:5" x14ac:dyDescent="0.2">
      <c r="D112" s="23"/>
      <c r="E112" s="24"/>
    </row>
    <row r="113" spans="1:5" x14ac:dyDescent="0.2">
      <c r="D113" s="44"/>
      <c r="E113" s="47"/>
    </row>
    <row r="114" spans="1:5" ht="11.25" customHeight="1" x14ac:dyDescent="0.2">
      <c r="D114" s="39"/>
      <c r="E114" s="40"/>
    </row>
    <row r="115" spans="1:5" ht="24" customHeight="1" x14ac:dyDescent="0.2">
      <c r="B115" s="25"/>
      <c r="D115" s="39"/>
      <c r="E115" s="48"/>
    </row>
    <row r="116" spans="1:5" ht="15" customHeight="1" x14ac:dyDescent="0.2">
      <c r="C116" s="25"/>
      <c r="D116" s="39"/>
      <c r="E116" s="48"/>
    </row>
    <row r="117" spans="1:5" ht="11.25" customHeight="1" x14ac:dyDescent="0.2">
      <c r="D117" s="44"/>
      <c r="E117" s="45"/>
    </row>
    <row r="118" spans="1:5" x14ac:dyDescent="0.2">
      <c r="D118" s="39"/>
      <c r="E118" s="40"/>
    </row>
    <row r="119" spans="1:5" ht="13.5" customHeight="1" x14ac:dyDescent="0.2">
      <c r="B119" s="25"/>
      <c r="D119" s="39"/>
      <c r="E119" s="49"/>
    </row>
    <row r="120" spans="1:5" ht="12.75" customHeight="1" x14ac:dyDescent="0.2">
      <c r="C120" s="25"/>
      <c r="D120" s="39"/>
      <c r="E120" s="26"/>
    </row>
    <row r="121" spans="1:5" ht="12.75" customHeight="1" x14ac:dyDescent="0.2">
      <c r="C121" s="25"/>
      <c r="D121" s="31"/>
      <c r="E121" s="32"/>
    </row>
    <row r="122" spans="1:5" x14ac:dyDescent="0.2">
      <c r="D122" s="23"/>
      <c r="E122" s="24"/>
    </row>
    <row r="123" spans="1:5" x14ac:dyDescent="0.2">
      <c r="C123" s="25"/>
      <c r="D123" s="23"/>
      <c r="E123" s="46"/>
    </row>
    <row r="124" spans="1:5" x14ac:dyDescent="0.2">
      <c r="D124" s="44"/>
      <c r="E124" s="45"/>
    </row>
    <row r="125" spans="1:5" x14ac:dyDescent="0.2">
      <c r="D125" s="39"/>
      <c r="E125" s="40"/>
    </row>
    <row r="126" spans="1:5" x14ac:dyDescent="0.2">
      <c r="D126" s="23"/>
      <c r="E126" s="24"/>
    </row>
    <row r="127" spans="1:5" ht="19.5" customHeight="1" x14ac:dyDescent="0.2">
      <c r="A127" s="50"/>
      <c r="B127" s="5"/>
      <c r="C127" s="5"/>
      <c r="D127" s="5"/>
      <c r="E127" s="35"/>
    </row>
    <row r="128" spans="1:5" ht="15" customHeight="1" x14ac:dyDescent="0.2">
      <c r="A128" s="25"/>
      <c r="D128" s="37"/>
      <c r="E128" s="35"/>
    </row>
    <row r="129" spans="1:5" x14ac:dyDescent="0.2">
      <c r="A129" s="25"/>
      <c r="B129" s="25"/>
      <c r="D129" s="37"/>
      <c r="E129" s="26"/>
    </row>
    <row r="130" spans="1:5" x14ac:dyDescent="0.2">
      <c r="C130" s="25"/>
      <c r="D130" s="23"/>
      <c r="E130" s="35"/>
    </row>
    <row r="131" spans="1:5" x14ac:dyDescent="0.2">
      <c r="D131" s="27"/>
      <c r="E131" s="28"/>
    </row>
    <row r="132" spans="1:5" x14ac:dyDescent="0.2">
      <c r="B132" s="25"/>
      <c r="D132" s="23"/>
      <c r="E132" s="26"/>
    </row>
    <row r="133" spans="1:5" x14ac:dyDescent="0.2">
      <c r="C133" s="25"/>
      <c r="D133" s="23"/>
      <c r="E133" s="26"/>
    </row>
    <row r="134" spans="1:5" x14ac:dyDescent="0.2">
      <c r="D134" s="31"/>
      <c r="E134" s="32"/>
    </row>
    <row r="135" spans="1:5" ht="22.5" customHeight="1" x14ac:dyDescent="0.2">
      <c r="C135" s="25"/>
      <c r="D135" s="23"/>
      <c r="E135" s="33"/>
    </row>
    <row r="136" spans="1:5" x14ac:dyDescent="0.2">
      <c r="D136" s="23"/>
      <c r="E136" s="32"/>
    </row>
    <row r="137" spans="1:5" x14ac:dyDescent="0.2">
      <c r="B137" s="25"/>
      <c r="D137" s="29"/>
      <c r="E137" s="35"/>
    </row>
    <row r="138" spans="1:5" x14ac:dyDescent="0.2">
      <c r="C138" s="25"/>
      <c r="D138" s="29"/>
      <c r="E138" s="36"/>
    </row>
    <row r="139" spans="1:5" x14ac:dyDescent="0.2">
      <c r="D139" s="31"/>
      <c r="E139" s="28"/>
    </row>
    <row r="140" spans="1:5" ht="13.5" customHeight="1" x14ac:dyDescent="0.2">
      <c r="A140" s="25"/>
      <c r="D140" s="37"/>
      <c r="E140" s="35"/>
    </row>
    <row r="141" spans="1:5" ht="13.5" customHeight="1" x14ac:dyDescent="0.2">
      <c r="B141" s="25"/>
      <c r="D141" s="23"/>
      <c r="E141" s="35"/>
    </row>
    <row r="142" spans="1:5" ht="13.5" customHeight="1" x14ac:dyDescent="0.2">
      <c r="C142" s="25"/>
      <c r="D142" s="23"/>
      <c r="E142" s="26"/>
    </row>
    <row r="143" spans="1:5" x14ac:dyDescent="0.2">
      <c r="C143" s="25"/>
      <c r="D143" s="31"/>
      <c r="E143" s="28"/>
    </row>
    <row r="144" spans="1:5" x14ac:dyDescent="0.2">
      <c r="C144" s="25"/>
      <c r="D144" s="23"/>
      <c r="E144" s="26"/>
    </row>
    <row r="145" spans="1:5" x14ac:dyDescent="0.2">
      <c r="D145" s="44"/>
      <c r="E145" s="45"/>
    </row>
    <row r="146" spans="1:5" x14ac:dyDescent="0.2">
      <c r="C146" s="25"/>
      <c r="D146" s="29"/>
      <c r="E146" s="46"/>
    </row>
    <row r="147" spans="1:5" x14ac:dyDescent="0.2">
      <c r="C147" s="25"/>
      <c r="D147" s="31"/>
      <c r="E147" s="32"/>
    </row>
    <row r="148" spans="1:5" x14ac:dyDescent="0.2">
      <c r="D148" s="44"/>
      <c r="E148" s="51"/>
    </row>
    <row r="149" spans="1:5" x14ac:dyDescent="0.2">
      <c r="B149" s="25"/>
      <c r="D149" s="39"/>
      <c r="E149" s="49"/>
    </row>
    <row r="150" spans="1:5" x14ac:dyDescent="0.2">
      <c r="C150" s="25"/>
      <c r="D150" s="39"/>
      <c r="E150" s="26"/>
    </row>
    <row r="151" spans="1:5" x14ac:dyDescent="0.2">
      <c r="C151" s="25"/>
      <c r="D151" s="31"/>
      <c r="E151" s="32"/>
    </row>
    <row r="152" spans="1:5" x14ac:dyDescent="0.2">
      <c r="C152" s="25"/>
      <c r="D152" s="31"/>
      <c r="E152" s="32"/>
    </row>
    <row r="153" spans="1:5" x14ac:dyDescent="0.2">
      <c r="D153" s="23"/>
      <c r="E153" s="24"/>
    </row>
    <row r="154" spans="1:5" s="52" customFormat="1" ht="18" customHeight="1" x14ac:dyDescent="0.25">
      <c r="A154" s="247"/>
      <c r="B154" s="248"/>
      <c r="C154" s="248"/>
      <c r="D154" s="248"/>
      <c r="E154" s="248"/>
    </row>
    <row r="155" spans="1:5" ht="28.5" customHeight="1" x14ac:dyDescent="0.2">
      <c r="A155" s="41"/>
      <c r="B155" s="41"/>
      <c r="C155" s="41"/>
      <c r="D155" s="42"/>
      <c r="E155" s="43"/>
    </row>
    <row r="157" spans="1:5" ht="15.75" x14ac:dyDescent="0.2">
      <c r="A157" s="54"/>
      <c r="B157" s="25"/>
      <c r="C157" s="25"/>
      <c r="D157" s="55"/>
      <c r="E157" s="4"/>
    </row>
    <row r="158" spans="1:5" x14ac:dyDescent="0.2">
      <c r="A158" s="25"/>
      <c r="B158" s="25"/>
      <c r="C158" s="25"/>
      <c r="D158" s="55"/>
      <c r="E158" s="4"/>
    </row>
    <row r="159" spans="1:5" ht="17.25" customHeight="1" x14ac:dyDescent="0.2">
      <c r="A159" s="25"/>
      <c r="B159" s="25"/>
      <c r="C159" s="25"/>
      <c r="D159" s="55"/>
      <c r="E159" s="4"/>
    </row>
    <row r="160" spans="1:5" ht="13.5" customHeight="1" x14ac:dyDescent="0.2">
      <c r="A160" s="25"/>
      <c r="B160" s="25"/>
      <c r="C160" s="25"/>
      <c r="D160" s="55"/>
      <c r="E160" s="4"/>
    </row>
    <row r="161" spans="1:5" x14ac:dyDescent="0.2">
      <c r="A161" s="25"/>
      <c r="B161" s="25"/>
      <c r="C161" s="25"/>
      <c r="D161" s="55"/>
      <c r="E161" s="4"/>
    </row>
    <row r="162" spans="1:5" x14ac:dyDescent="0.2">
      <c r="A162" s="25"/>
      <c r="B162" s="25"/>
      <c r="C162" s="25"/>
    </row>
    <row r="163" spans="1:5" x14ac:dyDescent="0.2">
      <c r="A163" s="25"/>
      <c r="B163" s="25"/>
      <c r="C163" s="25"/>
      <c r="D163" s="55"/>
      <c r="E163" s="4"/>
    </row>
    <row r="164" spans="1:5" x14ac:dyDescent="0.2">
      <c r="A164" s="25"/>
      <c r="B164" s="25"/>
      <c r="C164" s="25"/>
      <c r="D164" s="55"/>
      <c r="E164" s="56"/>
    </row>
    <row r="165" spans="1:5" x14ac:dyDescent="0.2">
      <c r="A165" s="25"/>
      <c r="B165" s="25"/>
      <c r="C165" s="25"/>
      <c r="D165" s="55"/>
      <c r="E165" s="4"/>
    </row>
    <row r="166" spans="1:5" ht="22.5" customHeight="1" x14ac:dyDescent="0.2">
      <c r="A166" s="25"/>
      <c r="B166" s="25"/>
      <c r="C166" s="25"/>
      <c r="D166" s="55"/>
      <c r="E166" s="33"/>
    </row>
    <row r="167" spans="1:5" ht="22.5" customHeight="1" x14ac:dyDescent="0.2">
      <c r="D167" s="31"/>
      <c r="E167" s="34"/>
    </row>
  </sheetData>
  <mergeCells count="8">
    <mergeCell ref="B41:H41"/>
    <mergeCell ref="A154:E154"/>
    <mergeCell ref="B3:H3"/>
    <mergeCell ref="A1:H1"/>
    <mergeCell ref="B14:H14"/>
    <mergeCell ref="B17:H17"/>
    <mergeCell ref="B30:H30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4" manualBreakCount="4">
    <brk id="15" max="8" man="1"/>
    <brk id="29" max="8" man="1"/>
    <brk id="88" max="9" man="1"/>
    <brk id="1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6"/>
  <sheetViews>
    <sheetView view="pageBreakPreview" zoomScale="110" zoomScaleNormal="80" zoomScaleSheetLayoutView="110" workbookViewId="0">
      <selection activeCell="G115" sqref="G115"/>
    </sheetView>
  </sheetViews>
  <sheetFormatPr defaultColWidth="11.42578125" defaultRowHeight="12.75" x14ac:dyDescent="0.2"/>
  <cols>
    <col min="1" max="1" width="11.42578125" style="71" bestFit="1" customWidth="1"/>
    <col min="2" max="2" width="34.140625" style="72" customWidth="1"/>
    <col min="3" max="3" width="18.140625" style="2" customWidth="1"/>
    <col min="4" max="4" width="17.28515625" style="2" customWidth="1"/>
    <col min="5" max="5" width="12.42578125" style="2" bestFit="1" customWidth="1"/>
    <col min="6" max="6" width="14.140625" style="2" bestFit="1" customWidth="1"/>
    <col min="7" max="7" width="15" style="2" customWidth="1"/>
    <col min="8" max="8" width="9.140625" style="2" customWidth="1"/>
    <col min="9" max="9" width="14.28515625" style="2" customWidth="1"/>
    <col min="10" max="10" width="10" style="2" bestFit="1" customWidth="1"/>
    <col min="11" max="11" width="14.85546875" style="2" customWidth="1"/>
    <col min="12" max="12" width="14.42578125" style="2" customWidth="1"/>
    <col min="13" max="16384" width="11.42578125" style="3"/>
  </cols>
  <sheetData>
    <row r="1" spans="1:12" ht="24" customHeight="1" x14ac:dyDescent="0.2">
      <c r="A1" s="252" t="s">
        <v>111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4" customFormat="1" ht="67.5" x14ac:dyDescent="0.2">
      <c r="A2" s="167" t="s">
        <v>18</v>
      </c>
      <c r="B2" s="167" t="s">
        <v>19</v>
      </c>
      <c r="C2" s="168" t="s">
        <v>109</v>
      </c>
      <c r="D2" s="167" t="s">
        <v>10</v>
      </c>
      <c r="E2" s="167" t="s">
        <v>11</v>
      </c>
      <c r="F2" s="167" t="s">
        <v>12</v>
      </c>
      <c r="G2" s="167" t="s">
        <v>13</v>
      </c>
      <c r="H2" s="167" t="s">
        <v>20</v>
      </c>
      <c r="I2" s="167" t="s">
        <v>15</v>
      </c>
      <c r="J2" s="167" t="s">
        <v>16</v>
      </c>
      <c r="K2" s="168" t="s">
        <v>108</v>
      </c>
      <c r="L2" s="168" t="s">
        <v>110</v>
      </c>
    </row>
    <row r="3" spans="1:12" x14ac:dyDescent="0.2">
      <c r="A3" s="84"/>
      <c r="B3" s="92"/>
      <c r="C3" s="95"/>
      <c r="D3" s="85"/>
      <c r="E3" s="85"/>
      <c r="F3" s="85"/>
      <c r="G3" s="85"/>
      <c r="H3" s="85"/>
      <c r="I3" s="85"/>
      <c r="J3" s="85"/>
      <c r="K3" s="85"/>
      <c r="L3" s="86"/>
    </row>
    <row r="4" spans="1:12" s="4" customFormat="1" ht="15" x14ac:dyDescent="0.25">
      <c r="A4" s="87"/>
      <c r="B4" s="93" t="s">
        <v>37</v>
      </c>
      <c r="C4" s="96"/>
      <c r="D4" s="141" t="s">
        <v>96</v>
      </c>
      <c r="L4" s="88"/>
    </row>
    <row r="5" spans="1:12" x14ac:dyDescent="0.2">
      <c r="A5" s="87"/>
      <c r="B5" s="94"/>
      <c r="C5" s="101"/>
      <c r="D5" s="83"/>
      <c r="E5" s="83"/>
      <c r="F5" s="83"/>
      <c r="G5" s="83"/>
      <c r="H5" s="83"/>
      <c r="I5" s="83"/>
      <c r="J5" s="83"/>
      <c r="K5" s="83"/>
      <c r="L5" s="102"/>
    </row>
    <row r="6" spans="1:12" s="4" customFormat="1" ht="23.25" customHeight="1" x14ac:dyDescent="0.25">
      <c r="A6" s="138"/>
      <c r="B6" s="127" t="s">
        <v>40</v>
      </c>
      <c r="C6" s="142" t="s">
        <v>50</v>
      </c>
      <c r="D6" s="139"/>
      <c r="E6" s="139"/>
      <c r="F6" s="139"/>
      <c r="G6" s="139"/>
      <c r="H6" s="139"/>
      <c r="I6" s="139"/>
      <c r="J6" s="139"/>
      <c r="K6" s="139"/>
      <c r="L6" s="140"/>
    </row>
    <row r="7" spans="1:12" s="4" customFormat="1" ht="22.5" customHeight="1" x14ac:dyDescent="0.2">
      <c r="A7" s="130"/>
      <c r="B7" s="134" t="s">
        <v>41</v>
      </c>
      <c r="C7" s="135" t="s">
        <v>51</v>
      </c>
      <c r="D7" s="136"/>
      <c r="E7" s="136"/>
      <c r="F7" s="136"/>
      <c r="G7" s="136"/>
      <c r="H7" s="136"/>
      <c r="I7" s="136"/>
      <c r="J7" s="136"/>
      <c r="K7" s="136"/>
      <c r="L7" s="137"/>
    </row>
    <row r="8" spans="1:12" s="4" customFormat="1" ht="25.5" customHeight="1" x14ac:dyDescent="0.2">
      <c r="A8" s="97">
        <v>3</v>
      </c>
      <c r="B8" s="98" t="s">
        <v>21</v>
      </c>
      <c r="C8" s="196">
        <f>SUM(C9+C17)</f>
        <v>3178700</v>
      </c>
      <c r="D8" s="99"/>
      <c r="E8" s="99"/>
      <c r="F8" s="99"/>
      <c r="G8" s="196">
        <f>SUM(G9+G17)</f>
        <v>3178700</v>
      </c>
      <c r="H8" s="99"/>
      <c r="I8" s="99"/>
      <c r="J8" s="99"/>
      <c r="K8" s="196">
        <f>SUM(K9+K17)</f>
        <v>3178700</v>
      </c>
      <c r="L8" s="196">
        <f>SUM(L9+L17)</f>
        <v>3178700</v>
      </c>
    </row>
    <row r="9" spans="1:12" s="4" customFormat="1" ht="18" customHeight="1" x14ac:dyDescent="0.2">
      <c r="A9" s="87">
        <v>31</v>
      </c>
      <c r="B9" s="91" t="s">
        <v>22</v>
      </c>
      <c r="C9" s="150">
        <f>SUM(C10+C12+C14)</f>
        <v>2848700</v>
      </c>
      <c r="D9" s="105"/>
      <c r="E9" s="105"/>
      <c r="F9" s="105"/>
      <c r="G9" s="150">
        <f>SUM(G10+G12+G14)</f>
        <v>2848700</v>
      </c>
      <c r="H9" s="105"/>
      <c r="I9" s="105"/>
      <c r="J9" s="105"/>
      <c r="K9" s="150">
        <f>SUM(K10+K12+K14)</f>
        <v>2848700</v>
      </c>
      <c r="L9" s="150">
        <f>SUM(L10+L12+L14)</f>
        <v>2848700</v>
      </c>
    </row>
    <row r="10" spans="1:12" s="4" customFormat="1" ht="18.75" customHeight="1" x14ac:dyDescent="0.2">
      <c r="A10" s="87">
        <v>311</v>
      </c>
      <c r="B10" s="91" t="s">
        <v>23</v>
      </c>
      <c r="C10" s="150">
        <f>C11</f>
        <v>2295000</v>
      </c>
      <c r="D10" s="105"/>
      <c r="E10" s="105"/>
      <c r="F10" s="105"/>
      <c r="G10" s="150">
        <f>G11</f>
        <v>2295000</v>
      </c>
      <c r="H10" s="105"/>
      <c r="I10" s="105"/>
      <c r="J10" s="105"/>
      <c r="K10" s="150">
        <f>K11</f>
        <v>2295000</v>
      </c>
      <c r="L10" s="150">
        <f>L11</f>
        <v>2295000</v>
      </c>
    </row>
    <row r="11" spans="1:12" s="103" customFormat="1" x14ac:dyDescent="0.2">
      <c r="A11" s="89">
        <v>3111</v>
      </c>
      <c r="B11" s="90" t="s">
        <v>55</v>
      </c>
      <c r="C11" s="148">
        <v>2295000</v>
      </c>
      <c r="D11" s="106"/>
      <c r="E11" s="106"/>
      <c r="F11" s="106"/>
      <c r="G11" s="148">
        <v>2295000</v>
      </c>
      <c r="H11" s="106"/>
      <c r="I11" s="106"/>
      <c r="J11" s="106"/>
      <c r="K11" s="148">
        <v>2295000</v>
      </c>
      <c r="L11" s="148">
        <v>2295000</v>
      </c>
    </row>
    <row r="12" spans="1:12" s="4" customFormat="1" ht="20.25" customHeight="1" x14ac:dyDescent="0.2">
      <c r="A12" s="87">
        <v>312</v>
      </c>
      <c r="B12" s="91" t="s">
        <v>24</v>
      </c>
      <c r="C12" s="150">
        <f>C13</f>
        <v>203500</v>
      </c>
      <c r="D12" s="105"/>
      <c r="E12" s="105"/>
      <c r="F12" s="105"/>
      <c r="G12" s="150">
        <f>G13</f>
        <v>203500</v>
      </c>
      <c r="H12" s="105"/>
      <c r="I12" s="105"/>
      <c r="J12" s="105"/>
      <c r="K12" s="150">
        <f>K13</f>
        <v>203500</v>
      </c>
      <c r="L12" s="150">
        <f>L13</f>
        <v>203500</v>
      </c>
    </row>
    <row r="13" spans="1:12" s="103" customFormat="1" ht="13.5" customHeight="1" x14ac:dyDescent="0.2">
      <c r="A13" s="89">
        <v>3121</v>
      </c>
      <c r="B13" s="90" t="s">
        <v>24</v>
      </c>
      <c r="C13" s="148">
        <v>203500</v>
      </c>
      <c r="D13" s="106"/>
      <c r="E13" s="106"/>
      <c r="F13" s="106"/>
      <c r="G13" s="148">
        <v>203500</v>
      </c>
      <c r="H13" s="106"/>
      <c r="I13" s="106"/>
      <c r="J13" s="106"/>
      <c r="K13" s="148">
        <v>203500</v>
      </c>
      <c r="L13" s="148">
        <v>203500</v>
      </c>
    </row>
    <row r="14" spans="1:12" s="4" customFormat="1" ht="20.25" customHeight="1" x14ac:dyDescent="0.2">
      <c r="A14" s="87">
        <v>313</v>
      </c>
      <c r="B14" s="91" t="s">
        <v>25</v>
      </c>
      <c r="C14" s="150">
        <f>SUM(C15:C16)</f>
        <v>350200</v>
      </c>
      <c r="D14" s="105"/>
      <c r="E14" s="105"/>
      <c r="F14" s="105"/>
      <c r="G14" s="150">
        <f>SUM(G15:G16)</f>
        <v>350200</v>
      </c>
      <c r="H14" s="105"/>
      <c r="I14" s="105"/>
      <c r="J14" s="105"/>
      <c r="K14" s="150">
        <f>SUM(K15:K16)</f>
        <v>350200</v>
      </c>
      <c r="L14" s="150">
        <f>SUM(L15:L16)</f>
        <v>350200</v>
      </c>
    </row>
    <row r="15" spans="1:12" s="103" customFormat="1" ht="13.5" customHeight="1" x14ac:dyDescent="0.2">
      <c r="A15" s="89">
        <v>3132</v>
      </c>
      <c r="B15" s="90" t="s">
        <v>56</v>
      </c>
      <c r="C15" s="148">
        <v>334200</v>
      </c>
      <c r="D15" s="106"/>
      <c r="E15" s="106"/>
      <c r="F15" s="106"/>
      <c r="G15" s="148">
        <v>334200</v>
      </c>
      <c r="H15" s="106"/>
      <c r="I15" s="106"/>
      <c r="J15" s="106"/>
      <c r="K15" s="148">
        <v>334200</v>
      </c>
      <c r="L15" s="148">
        <v>334200</v>
      </c>
    </row>
    <row r="16" spans="1:12" s="103" customFormat="1" ht="12" customHeight="1" x14ac:dyDescent="0.2">
      <c r="A16" s="89">
        <v>3133</v>
      </c>
      <c r="B16" s="90" t="s">
        <v>57</v>
      </c>
      <c r="C16" s="148">
        <v>16000</v>
      </c>
      <c r="D16" s="106"/>
      <c r="E16" s="106"/>
      <c r="F16" s="106"/>
      <c r="G16" s="148">
        <v>16000</v>
      </c>
      <c r="H16" s="106"/>
      <c r="I16" s="106"/>
      <c r="J16" s="106"/>
      <c r="K16" s="148">
        <v>16000</v>
      </c>
      <c r="L16" s="148">
        <v>16000</v>
      </c>
    </row>
    <row r="17" spans="1:12" s="4" customFormat="1" ht="19.5" customHeight="1" x14ac:dyDescent="0.2">
      <c r="A17" s="87">
        <v>32</v>
      </c>
      <c r="B17" s="91" t="s">
        <v>26</v>
      </c>
      <c r="C17" s="150">
        <f>SUM(C18)</f>
        <v>330000</v>
      </c>
      <c r="D17" s="105"/>
      <c r="E17" s="105"/>
      <c r="F17" s="105"/>
      <c r="G17" s="150">
        <f>SUM(G18)</f>
        <v>330000</v>
      </c>
      <c r="H17" s="105"/>
      <c r="I17" s="105"/>
      <c r="J17" s="105"/>
      <c r="K17" s="150">
        <f>SUM(K18)</f>
        <v>330000</v>
      </c>
      <c r="L17" s="150">
        <f>SUM(L18)</f>
        <v>330000</v>
      </c>
    </row>
    <row r="18" spans="1:12" s="4" customFormat="1" ht="20.25" customHeight="1" x14ac:dyDescent="0.2">
      <c r="A18" s="87">
        <v>321</v>
      </c>
      <c r="B18" s="91" t="s">
        <v>27</v>
      </c>
      <c r="C18" s="150">
        <f>SUM(C19)</f>
        <v>330000</v>
      </c>
      <c r="D18" s="105"/>
      <c r="E18" s="105"/>
      <c r="F18" s="105"/>
      <c r="G18" s="150">
        <f>SUM(G19)</f>
        <v>330000</v>
      </c>
      <c r="H18" s="105"/>
      <c r="I18" s="105"/>
      <c r="J18" s="105"/>
      <c r="K18" s="150">
        <f>SUM(K19)</f>
        <v>330000</v>
      </c>
      <c r="L18" s="150">
        <f>SUM(L19)</f>
        <v>330000</v>
      </c>
    </row>
    <row r="19" spans="1:12" ht="12.75" customHeight="1" x14ac:dyDescent="0.2">
      <c r="A19" s="89">
        <v>32121</v>
      </c>
      <c r="B19" s="90" t="s">
        <v>58</v>
      </c>
      <c r="C19" s="148">
        <v>330000</v>
      </c>
      <c r="D19" s="106"/>
      <c r="E19" s="106"/>
      <c r="F19" s="106"/>
      <c r="G19" s="148">
        <v>330000</v>
      </c>
      <c r="H19" s="106"/>
      <c r="I19" s="106"/>
      <c r="J19" s="106"/>
      <c r="K19" s="148">
        <v>330000</v>
      </c>
      <c r="L19" s="148">
        <v>330000</v>
      </c>
    </row>
    <row r="20" spans="1:12" x14ac:dyDescent="0.2">
      <c r="A20" s="87"/>
      <c r="B20" s="169"/>
      <c r="C20" s="197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 s="4" customFormat="1" ht="22.5" customHeight="1" x14ac:dyDescent="0.2">
      <c r="A21" s="130"/>
      <c r="B21" s="131" t="s">
        <v>41</v>
      </c>
      <c r="C21" s="198" t="s">
        <v>52</v>
      </c>
      <c r="D21" s="132"/>
      <c r="E21" s="132"/>
      <c r="F21" s="132"/>
      <c r="G21" s="132"/>
      <c r="H21" s="132"/>
      <c r="I21" s="132"/>
      <c r="J21" s="132"/>
      <c r="K21" s="132"/>
      <c r="L21" s="133"/>
    </row>
    <row r="22" spans="1:12" s="4" customFormat="1" ht="26.25" customHeight="1" x14ac:dyDescent="0.2">
      <c r="A22" s="97">
        <v>3</v>
      </c>
      <c r="B22" s="98" t="s">
        <v>21</v>
      </c>
      <c r="C22" s="196">
        <f>SUM(C23+C46+C49)</f>
        <v>927596.44</v>
      </c>
      <c r="D22" s="219"/>
      <c r="E22" s="110"/>
      <c r="F22" s="110">
        <v>150000</v>
      </c>
      <c r="G22" s="110"/>
      <c r="H22" s="110"/>
      <c r="I22" s="110"/>
      <c r="J22" s="110"/>
      <c r="K22" s="196">
        <v>1077596.44</v>
      </c>
      <c r="L22" s="196">
        <v>1077596.44</v>
      </c>
    </row>
    <row r="23" spans="1:12" s="4" customFormat="1" x14ac:dyDescent="0.2">
      <c r="A23" s="87">
        <v>32</v>
      </c>
      <c r="B23" s="91" t="s">
        <v>26</v>
      </c>
      <c r="C23" s="150">
        <f>SUM(C24+C27+C34+C42)</f>
        <v>449596.44</v>
      </c>
      <c r="D23" s="220"/>
      <c r="E23" s="105"/>
      <c r="F23" s="105"/>
      <c r="G23" s="105"/>
      <c r="H23" s="105"/>
      <c r="I23" s="105"/>
      <c r="J23" s="105"/>
      <c r="K23" s="105"/>
      <c r="L23" s="105"/>
    </row>
    <row r="24" spans="1:12" s="4" customFormat="1" ht="18.75" customHeight="1" x14ac:dyDescent="0.2">
      <c r="A24" s="87">
        <v>321</v>
      </c>
      <c r="B24" s="91" t="s">
        <v>27</v>
      </c>
      <c r="C24" s="150">
        <f>SUM(C25:C26)</f>
        <v>18000</v>
      </c>
      <c r="D24" s="220"/>
      <c r="E24" s="105"/>
      <c r="F24" s="105"/>
      <c r="G24" s="105"/>
      <c r="H24" s="105"/>
      <c r="I24" s="105"/>
      <c r="J24" s="105"/>
      <c r="K24" s="105"/>
      <c r="L24" s="105"/>
    </row>
    <row r="25" spans="1:12" s="103" customFormat="1" x14ac:dyDescent="0.2">
      <c r="A25" s="89">
        <v>3211</v>
      </c>
      <c r="B25" s="90" t="s">
        <v>59</v>
      </c>
      <c r="C25" s="148">
        <v>13000</v>
      </c>
      <c r="D25" s="221"/>
      <c r="E25" s="106"/>
      <c r="F25" s="106"/>
      <c r="G25" s="106"/>
      <c r="H25" s="106"/>
      <c r="I25" s="106"/>
      <c r="J25" s="106"/>
      <c r="K25" s="106"/>
      <c r="L25" s="106"/>
    </row>
    <row r="26" spans="1:12" s="103" customFormat="1" x14ac:dyDescent="0.2">
      <c r="A26" s="89">
        <v>3213</v>
      </c>
      <c r="B26" s="90" t="s">
        <v>60</v>
      </c>
      <c r="C26" s="148">
        <v>5000</v>
      </c>
      <c r="D26" s="221"/>
      <c r="E26" s="106"/>
      <c r="F26" s="106"/>
      <c r="G26" s="106"/>
      <c r="H26" s="106"/>
      <c r="I26" s="106"/>
      <c r="J26" s="106"/>
      <c r="K26" s="106"/>
      <c r="L26" s="106"/>
    </row>
    <row r="27" spans="1:12" s="4" customFormat="1" ht="21" customHeight="1" x14ac:dyDescent="0.2">
      <c r="A27" s="87">
        <v>322</v>
      </c>
      <c r="B27" s="91" t="s">
        <v>28</v>
      </c>
      <c r="C27" s="150">
        <f>SUM(C28:C33)</f>
        <v>260000</v>
      </c>
      <c r="D27" s="220"/>
      <c r="E27" s="105"/>
      <c r="F27" s="105"/>
      <c r="G27" s="105"/>
      <c r="H27" s="105"/>
      <c r="I27" s="105"/>
      <c r="J27" s="105"/>
      <c r="K27" s="105"/>
      <c r="L27" s="105"/>
    </row>
    <row r="28" spans="1:12" s="103" customFormat="1" ht="25.5" x14ac:dyDescent="0.2">
      <c r="A28" s="89">
        <v>3221</v>
      </c>
      <c r="B28" s="90" t="s">
        <v>61</v>
      </c>
      <c r="C28" s="200">
        <v>38000</v>
      </c>
      <c r="D28" s="221"/>
      <c r="E28" s="107"/>
      <c r="F28" s="107"/>
      <c r="G28" s="107"/>
      <c r="H28" s="107"/>
      <c r="I28" s="107"/>
      <c r="J28" s="107"/>
      <c r="K28" s="107"/>
      <c r="L28" s="107"/>
    </row>
    <row r="29" spans="1:12" s="165" customFormat="1" x14ac:dyDescent="0.2">
      <c r="A29" s="89">
        <v>3222</v>
      </c>
      <c r="B29" s="90" t="s">
        <v>99</v>
      </c>
      <c r="C29" s="200"/>
      <c r="D29" s="221"/>
      <c r="E29" s="107"/>
      <c r="F29" s="107">
        <v>150000</v>
      </c>
      <c r="G29" s="107"/>
      <c r="H29" s="107"/>
      <c r="I29" s="107"/>
      <c r="J29" s="107"/>
      <c r="K29" s="107"/>
      <c r="L29" s="107"/>
    </row>
    <row r="30" spans="1:12" s="103" customFormat="1" x14ac:dyDescent="0.2">
      <c r="A30" s="89">
        <v>3223</v>
      </c>
      <c r="B30" s="90" t="s">
        <v>62</v>
      </c>
      <c r="C30" s="200">
        <v>166000</v>
      </c>
      <c r="D30" s="221"/>
      <c r="E30" s="107"/>
      <c r="F30" s="107"/>
      <c r="G30" s="107"/>
      <c r="H30" s="107"/>
      <c r="I30" s="107"/>
      <c r="J30" s="107"/>
      <c r="K30" s="107"/>
      <c r="L30" s="107"/>
    </row>
    <row r="31" spans="1:12" s="103" customFormat="1" ht="25.5" x14ac:dyDescent="0.2">
      <c r="A31" s="89">
        <v>3224</v>
      </c>
      <c r="B31" s="90" t="s">
        <v>63</v>
      </c>
      <c r="C31" s="200">
        <v>40000</v>
      </c>
      <c r="D31" s="221"/>
      <c r="E31" s="107"/>
      <c r="F31" s="107"/>
      <c r="G31" s="107"/>
      <c r="H31" s="107"/>
      <c r="I31" s="107"/>
      <c r="J31" s="107"/>
      <c r="K31" s="107"/>
      <c r="L31" s="107"/>
    </row>
    <row r="32" spans="1:12" s="103" customFormat="1" x14ac:dyDescent="0.2">
      <c r="A32" s="89">
        <v>3225</v>
      </c>
      <c r="B32" s="90" t="s">
        <v>64</v>
      </c>
      <c r="C32" s="200">
        <v>13000</v>
      </c>
      <c r="D32" s="221"/>
      <c r="E32" s="107"/>
      <c r="F32" s="107"/>
      <c r="G32" s="107"/>
      <c r="H32" s="107"/>
      <c r="I32" s="107"/>
      <c r="J32" s="107"/>
      <c r="K32" s="107"/>
      <c r="L32" s="107"/>
    </row>
    <row r="33" spans="1:12" s="164" customFormat="1" x14ac:dyDescent="0.2">
      <c r="A33" s="89"/>
      <c r="B33" s="90" t="s">
        <v>95</v>
      </c>
      <c r="C33" s="200">
        <v>3000</v>
      </c>
      <c r="D33" s="221"/>
      <c r="E33" s="107"/>
      <c r="F33" s="107"/>
      <c r="G33" s="107"/>
      <c r="H33" s="107"/>
      <c r="I33" s="107"/>
      <c r="J33" s="107"/>
      <c r="K33" s="107"/>
      <c r="L33" s="107"/>
    </row>
    <row r="34" spans="1:12" s="4" customFormat="1" ht="21.75" customHeight="1" x14ac:dyDescent="0.2">
      <c r="A34" s="87">
        <v>323</v>
      </c>
      <c r="B34" s="91" t="s">
        <v>29</v>
      </c>
      <c r="C34" s="201">
        <f>SUM(C35:C41)</f>
        <v>148633.44</v>
      </c>
      <c r="D34" s="220"/>
      <c r="E34" s="105"/>
      <c r="F34" s="105"/>
      <c r="G34" s="105"/>
      <c r="H34" s="105"/>
      <c r="I34" s="105"/>
      <c r="J34" s="105"/>
      <c r="K34" s="105"/>
      <c r="L34" s="105"/>
    </row>
    <row r="35" spans="1:12" s="103" customFormat="1" x14ac:dyDescent="0.2">
      <c r="A35" s="89">
        <v>3231</v>
      </c>
      <c r="B35" s="90" t="s">
        <v>65</v>
      </c>
      <c r="C35" s="200">
        <v>16133.44</v>
      </c>
      <c r="D35" s="221"/>
      <c r="E35" s="107"/>
      <c r="F35" s="107"/>
      <c r="G35" s="107"/>
      <c r="H35" s="107"/>
      <c r="I35" s="107"/>
      <c r="J35" s="107"/>
      <c r="K35" s="107"/>
      <c r="L35" s="107"/>
    </row>
    <row r="36" spans="1:12" s="103" customFormat="1" ht="25.5" x14ac:dyDescent="0.2">
      <c r="A36" s="89">
        <v>3232</v>
      </c>
      <c r="B36" s="90" t="s">
        <v>66</v>
      </c>
      <c r="C36" s="200">
        <v>44000</v>
      </c>
      <c r="D36" s="221"/>
      <c r="E36" s="107"/>
      <c r="F36" s="107"/>
      <c r="G36" s="107"/>
      <c r="H36" s="107"/>
      <c r="I36" s="107"/>
      <c r="J36" s="107"/>
      <c r="K36" s="107"/>
      <c r="L36" s="107"/>
    </row>
    <row r="37" spans="1:12" s="103" customFormat="1" x14ac:dyDescent="0.2">
      <c r="A37" s="89">
        <v>3234</v>
      </c>
      <c r="B37" s="90" t="s">
        <v>67</v>
      </c>
      <c r="C37" s="200">
        <v>35000</v>
      </c>
      <c r="D37" s="221"/>
      <c r="E37" s="107"/>
      <c r="F37" s="107"/>
      <c r="G37" s="107"/>
      <c r="H37" s="107"/>
      <c r="I37" s="107"/>
      <c r="J37" s="107"/>
      <c r="K37" s="107"/>
      <c r="L37" s="107"/>
    </row>
    <row r="38" spans="1:12" s="103" customFormat="1" x14ac:dyDescent="0.2">
      <c r="A38" s="89">
        <v>3236</v>
      </c>
      <c r="B38" s="90" t="s">
        <v>68</v>
      </c>
      <c r="C38" s="200">
        <v>5500</v>
      </c>
      <c r="D38" s="221"/>
      <c r="E38" s="107"/>
      <c r="F38" s="107"/>
      <c r="G38" s="107"/>
      <c r="H38" s="107"/>
      <c r="I38" s="107"/>
      <c r="J38" s="107"/>
      <c r="K38" s="107"/>
      <c r="L38" s="107"/>
    </row>
    <row r="39" spans="1:12" s="103" customFormat="1" x14ac:dyDescent="0.2">
      <c r="A39" s="89">
        <v>3237</v>
      </c>
      <c r="B39" s="90" t="s">
        <v>69</v>
      </c>
      <c r="C39" s="200">
        <v>13000</v>
      </c>
      <c r="D39" s="221"/>
      <c r="E39" s="107"/>
      <c r="F39" s="107"/>
      <c r="G39" s="107"/>
      <c r="H39" s="107"/>
      <c r="I39" s="107"/>
      <c r="J39" s="107"/>
      <c r="K39" s="107"/>
      <c r="L39" s="107"/>
    </row>
    <row r="40" spans="1:12" s="103" customFormat="1" x14ac:dyDescent="0.2">
      <c r="A40" s="89">
        <v>3238</v>
      </c>
      <c r="B40" s="90" t="s">
        <v>70</v>
      </c>
      <c r="C40" s="200">
        <v>25000</v>
      </c>
      <c r="D40" s="221"/>
      <c r="E40" s="107"/>
      <c r="F40" s="107"/>
      <c r="G40" s="107"/>
      <c r="H40" s="107"/>
      <c r="I40" s="107"/>
      <c r="J40" s="107"/>
      <c r="K40" s="107"/>
      <c r="L40" s="107"/>
    </row>
    <row r="41" spans="1:12" s="103" customFormat="1" x14ac:dyDescent="0.2">
      <c r="A41" s="89">
        <v>3239</v>
      </c>
      <c r="B41" s="90" t="s">
        <v>71</v>
      </c>
      <c r="C41" s="199">
        <v>10000</v>
      </c>
      <c r="D41" s="221"/>
      <c r="E41" s="107"/>
      <c r="F41" s="107"/>
      <c r="G41" s="107"/>
      <c r="H41" s="107"/>
      <c r="I41" s="107"/>
      <c r="J41" s="107"/>
      <c r="K41" s="107"/>
      <c r="L41" s="107"/>
    </row>
    <row r="42" spans="1:12" s="4" customFormat="1" ht="27" customHeight="1" x14ac:dyDescent="0.2">
      <c r="A42" s="87">
        <v>329</v>
      </c>
      <c r="B42" s="91" t="s">
        <v>30</v>
      </c>
      <c r="C42" s="202">
        <f>SUM(C43:C45)</f>
        <v>22963</v>
      </c>
      <c r="D42" s="220"/>
      <c r="E42" s="111"/>
      <c r="F42" s="111"/>
      <c r="G42" s="111"/>
      <c r="H42" s="111"/>
      <c r="I42" s="111"/>
      <c r="J42" s="111"/>
      <c r="K42" s="111"/>
      <c r="L42" s="111"/>
    </row>
    <row r="43" spans="1:12" s="4" customFormat="1" ht="17.25" customHeight="1" x14ac:dyDescent="0.2">
      <c r="A43" s="89">
        <v>32922</v>
      </c>
      <c r="B43" s="90" t="s">
        <v>90</v>
      </c>
      <c r="C43" s="199">
        <v>10963</v>
      </c>
      <c r="D43" s="220"/>
      <c r="E43" s="111"/>
      <c r="F43" s="111"/>
      <c r="G43" s="111"/>
      <c r="H43" s="111"/>
      <c r="I43" s="111"/>
      <c r="J43" s="111"/>
      <c r="K43" s="111"/>
      <c r="L43" s="111"/>
    </row>
    <row r="44" spans="1:12" s="103" customFormat="1" ht="12.75" customHeight="1" x14ac:dyDescent="0.2">
      <c r="A44" s="89">
        <v>3294</v>
      </c>
      <c r="B44" s="90" t="s">
        <v>72</v>
      </c>
      <c r="C44" s="199"/>
      <c r="D44" s="221"/>
      <c r="E44" s="107"/>
      <c r="F44" s="107"/>
      <c r="G44" s="107"/>
      <c r="H44" s="107"/>
      <c r="I44" s="107"/>
      <c r="J44" s="107"/>
      <c r="K44" s="107"/>
      <c r="L44" s="107"/>
    </row>
    <row r="45" spans="1:12" s="103" customFormat="1" ht="12.75" customHeight="1" x14ac:dyDescent="0.2">
      <c r="A45" s="89">
        <v>3299</v>
      </c>
      <c r="B45" s="90" t="s">
        <v>30</v>
      </c>
      <c r="C45" s="199">
        <v>12000</v>
      </c>
      <c r="D45" s="221"/>
      <c r="E45" s="107"/>
      <c r="F45" s="107"/>
      <c r="G45" s="107"/>
      <c r="H45" s="107"/>
      <c r="I45" s="107"/>
      <c r="J45" s="107"/>
      <c r="K45" s="107"/>
      <c r="L45" s="107"/>
    </row>
    <row r="46" spans="1:12" s="4" customFormat="1" ht="24" customHeight="1" x14ac:dyDescent="0.2">
      <c r="A46" s="87">
        <v>34</v>
      </c>
      <c r="B46" s="91" t="s">
        <v>76</v>
      </c>
      <c r="C46" s="202">
        <f>SUM(C47)</f>
        <v>8000</v>
      </c>
      <c r="D46" s="220"/>
      <c r="E46" s="111"/>
      <c r="F46" s="111"/>
      <c r="G46" s="111"/>
      <c r="H46" s="111"/>
      <c r="I46" s="111"/>
      <c r="J46" s="111"/>
      <c r="K46" s="111"/>
      <c r="L46" s="111"/>
    </row>
    <row r="47" spans="1:12" s="4" customFormat="1" ht="22.5" customHeight="1" x14ac:dyDescent="0.2">
      <c r="A47" s="87">
        <v>343</v>
      </c>
      <c r="B47" s="91" t="s">
        <v>31</v>
      </c>
      <c r="C47" s="202">
        <f>SUM(C48)</f>
        <v>8000</v>
      </c>
      <c r="D47" s="220"/>
      <c r="E47" s="111"/>
      <c r="F47" s="111"/>
      <c r="G47" s="111"/>
      <c r="H47" s="111"/>
      <c r="I47" s="111"/>
      <c r="J47" s="111"/>
      <c r="K47" s="111"/>
      <c r="L47" s="111"/>
    </row>
    <row r="48" spans="1:12" s="103" customFormat="1" ht="25.5" x14ac:dyDescent="0.2">
      <c r="A48" s="89">
        <v>3431</v>
      </c>
      <c r="B48" s="90" t="s">
        <v>77</v>
      </c>
      <c r="C48" s="199">
        <v>8000</v>
      </c>
      <c r="D48" s="221"/>
      <c r="E48" s="107"/>
      <c r="F48" s="107"/>
      <c r="G48" s="107"/>
      <c r="H48" s="107"/>
      <c r="I48" s="107"/>
      <c r="J48" s="107"/>
      <c r="K48" s="107"/>
      <c r="L48" s="107"/>
    </row>
    <row r="49" spans="1:12" s="4" customFormat="1" ht="25.5" x14ac:dyDescent="0.2">
      <c r="A49" s="87">
        <v>37</v>
      </c>
      <c r="B49" s="91" t="s">
        <v>78</v>
      </c>
      <c r="C49" s="209">
        <v>470000</v>
      </c>
      <c r="D49" s="220"/>
      <c r="E49" s="111"/>
      <c r="F49" s="111"/>
      <c r="G49" s="111"/>
      <c r="H49" s="111"/>
      <c r="I49" s="111"/>
      <c r="J49" s="111"/>
      <c r="K49" s="111"/>
      <c r="L49" s="111"/>
    </row>
    <row r="50" spans="1:12" s="4" customFormat="1" ht="25.5" x14ac:dyDescent="0.2">
      <c r="A50" s="87">
        <v>372</v>
      </c>
      <c r="B50" s="91" t="s">
        <v>79</v>
      </c>
      <c r="C50" s="209">
        <v>470000</v>
      </c>
      <c r="D50" s="220"/>
      <c r="E50" s="111"/>
      <c r="F50" s="111"/>
      <c r="G50" s="111"/>
      <c r="H50" s="111"/>
      <c r="I50" s="111"/>
      <c r="J50" s="111"/>
      <c r="K50" s="111"/>
      <c r="L50" s="111"/>
    </row>
    <row r="51" spans="1:12" s="103" customFormat="1" ht="25.5" x14ac:dyDescent="0.2">
      <c r="A51" s="89">
        <v>3722</v>
      </c>
      <c r="B51" s="90" t="s">
        <v>80</v>
      </c>
      <c r="C51" s="200">
        <v>470000</v>
      </c>
      <c r="D51" s="221"/>
      <c r="E51" s="107"/>
      <c r="F51" s="107"/>
      <c r="G51" s="107"/>
      <c r="H51" s="107"/>
      <c r="I51" s="107"/>
      <c r="J51" s="107"/>
      <c r="K51" s="107"/>
      <c r="L51" s="107"/>
    </row>
    <row r="52" spans="1:12" x14ac:dyDescent="0.2">
      <c r="A52" s="87"/>
      <c r="B52" s="94"/>
      <c r="C52" s="197"/>
      <c r="D52" s="210"/>
      <c r="E52" s="108"/>
      <c r="F52" s="108"/>
      <c r="G52" s="108"/>
      <c r="H52" s="108"/>
      <c r="I52" s="108"/>
      <c r="J52" s="108"/>
      <c r="K52" s="108"/>
      <c r="L52" s="109"/>
    </row>
    <row r="53" spans="1:12" s="4" customFormat="1" ht="20.25" customHeight="1" x14ac:dyDescent="0.2">
      <c r="A53" s="130"/>
      <c r="B53" s="131" t="s">
        <v>41</v>
      </c>
      <c r="C53" s="198" t="s">
        <v>53</v>
      </c>
      <c r="D53" s="211"/>
      <c r="E53" s="132"/>
      <c r="F53" s="132"/>
      <c r="G53" s="132"/>
      <c r="H53" s="132"/>
      <c r="I53" s="132"/>
      <c r="J53" s="132"/>
      <c r="K53" s="132"/>
      <c r="L53" s="133"/>
    </row>
    <row r="54" spans="1:12" s="4" customFormat="1" ht="24.75" customHeight="1" x14ac:dyDescent="0.2">
      <c r="A54" s="97">
        <v>3</v>
      </c>
      <c r="B54" s="98" t="s">
        <v>21</v>
      </c>
      <c r="C54" s="196">
        <f>SUM(C55+C65)</f>
        <v>83633</v>
      </c>
      <c r="D54" s="196">
        <f>SUM(D55+D65)</f>
        <v>0</v>
      </c>
      <c r="E54" s="110"/>
      <c r="F54" s="110"/>
      <c r="G54" s="196">
        <f>SUM(G65+G55)</f>
        <v>83633</v>
      </c>
      <c r="H54" s="110"/>
      <c r="I54" s="110"/>
      <c r="J54" s="110"/>
      <c r="K54" s="196">
        <v>83633</v>
      </c>
      <c r="L54" s="196">
        <v>83633</v>
      </c>
    </row>
    <row r="55" spans="1:12" s="4" customFormat="1" ht="23.25" customHeight="1" x14ac:dyDescent="0.2">
      <c r="A55" s="87">
        <v>31</v>
      </c>
      <c r="B55" s="91" t="s">
        <v>22</v>
      </c>
      <c r="C55" s="150">
        <f>SUM(C56+C59+C61)</f>
        <v>67633</v>
      </c>
      <c r="D55" s="150">
        <f>SUM(D56+D59+D61)</f>
        <v>0</v>
      </c>
      <c r="E55" s="105"/>
      <c r="F55" s="105"/>
      <c r="G55" s="150">
        <f>SUM(G61+G59+G56)</f>
        <v>67633</v>
      </c>
      <c r="H55" s="105"/>
      <c r="I55" s="105"/>
      <c r="J55" s="105"/>
      <c r="K55" s="150"/>
      <c r="L55" s="150"/>
    </row>
    <row r="56" spans="1:12" s="4" customFormat="1" ht="21" customHeight="1" x14ac:dyDescent="0.2">
      <c r="A56" s="87">
        <v>311</v>
      </c>
      <c r="B56" s="91" t="s">
        <v>23</v>
      </c>
      <c r="C56" s="150">
        <f>C58+C57</f>
        <v>53313</v>
      </c>
      <c r="D56" s="150">
        <f>SUM(D58)</f>
        <v>0</v>
      </c>
      <c r="E56" s="105"/>
      <c r="F56" s="105"/>
      <c r="G56" s="150">
        <v>53313</v>
      </c>
      <c r="H56" s="105"/>
      <c r="I56" s="105"/>
      <c r="J56" s="105"/>
      <c r="K56" s="150"/>
      <c r="L56" s="150"/>
    </row>
    <row r="57" spans="1:12" s="4" customFormat="1" ht="13.5" customHeight="1" x14ac:dyDescent="0.2">
      <c r="A57" s="89">
        <v>3111</v>
      </c>
      <c r="B57" s="90" t="s">
        <v>113</v>
      </c>
      <c r="C57" s="150">
        <v>8000</v>
      </c>
      <c r="D57" s="150"/>
      <c r="E57" s="105"/>
      <c r="F57" s="105"/>
      <c r="G57" s="150">
        <v>8000</v>
      </c>
      <c r="H57" s="105"/>
      <c r="I57" s="105"/>
      <c r="J57" s="105"/>
      <c r="K57" s="150"/>
      <c r="L57" s="150"/>
    </row>
    <row r="58" spans="1:12" s="103" customFormat="1" x14ac:dyDescent="0.2">
      <c r="A58" s="89">
        <v>3111</v>
      </c>
      <c r="B58" s="90" t="s">
        <v>55</v>
      </c>
      <c r="C58" s="148">
        <v>45313</v>
      </c>
      <c r="D58" s="148"/>
      <c r="E58" s="106"/>
      <c r="F58" s="106"/>
      <c r="G58" s="148">
        <v>45313</v>
      </c>
      <c r="H58" s="106"/>
      <c r="I58" s="106"/>
      <c r="J58" s="106"/>
      <c r="K58" s="148"/>
      <c r="L58" s="148"/>
    </row>
    <row r="59" spans="1:12" s="4" customFormat="1" ht="21.75" customHeight="1" x14ac:dyDescent="0.2">
      <c r="A59" s="87">
        <v>312</v>
      </c>
      <c r="B59" s="91" t="s">
        <v>24</v>
      </c>
      <c r="C59" s="150">
        <f>SUM(C60)</f>
        <v>5500</v>
      </c>
      <c r="D59" s="150">
        <f>SUM(D60)</f>
        <v>0</v>
      </c>
      <c r="E59" s="105"/>
      <c r="F59" s="105"/>
      <c r="G59" s="150">
        <f>SUM(G60)</f>
        <v>5500</v>
      </c>
      <c r="H59" s="105"/>
      <c r="I59" s="105"/>
      <c r="J59" s="105"/>
      <c r="K59" s="150"/>
      <c r="L59" s="150"/>
    </row>
    <row r="60" spans="1:12" s="103" customFormat="1" x14ac:dyDescent="0.2">
      <c r="A60" s="89">
        <v>3121</v>
      </c>
      <c r="B60" s="90" t="s">
        <v>24</v>
      </c>
      <c r="C60" s="148">
        <v>5500</v>
      </c>
      <c r="D60" s="148"/>
      <c r="E60" s="106"/>
      <c r="F60" s="106"/>
      <c r="G60" s="148">
        <v>5500</v>
      </c>
      <c r="H60" s="106"/>
      <c r="I60" s="106"/>
      <c r="J60" s="106"/>
      <c r="K60" s="148"/>
      <c r="L60" s="148"/>
    </row>
    <row r="61" spans="1:12" s="4" customFormat="1" ht="23.25" customHeight="1" x14ac:dyDescent="0.2">
      <c r="A61" s="87">
        <v>313</v>
      </c>
      <c r="B61" s="91" t="s">
        <v>25</v>
      </c>
      <c r="C61" s="150">
        <f>C63+C62</f>
        <v>8820</v>
      </c>
      <c r="D61" s="150">
        <f>SUM(D63:D64)</f>
        <v>0</v>
      </c>
      <c r="E61" s="105"/>
      <c r="F61" s="105"/>
      <c r="G61" s="150">
        <v>8820</v>
      </c>
      <c r="H61" s="105"/>
      <c r="I61" s="105"/>
      <c r="J61" s="105"/>
      <c r="K61" s="150"/>
      <c r="L61" s="150"/>
    </row>
    <row r="62" spans="1:12" s="4" customFormat="1" ht="23.25" customHeight="1" x14ac:dyDescent="0.2">
      <c r="A62" s="89">
        <v>3132</v>
      </c>
      <c r="B62" s="90" t="s">
        <v>114</v>
      </c>
      <c r="C62" s="150">
        <v>1320</v>
      </c>
      <c r="D62" s="150"/>
      <c r="E62" s="105"/>
      <c r="F62" s="105"/>
      <c r="G62" s="150">
        <v>1320</v>
      </c>
      <c r="H62" s="105"/>
      <c r="I62" s="105"/>
      <c r="J62" s="105"/>
      <c r="K62" s="150"/>
      <c r="L62" s="150"/>
    </row>
    <row r="63" spans="1:12" s="103" customFormat="1" ht="25.5" x14ac:dyDescent="0.2">
      <c r="A63" s="89">
        <v>3132</v>
      </c>
      <c r="B63" s="90" t="s">
        <v>73</v>
      </c>
      <c r="C63" s="148">
        <v>7500</v>
      </c>
      <c r="D63" s="148"/>
      <c r="E63" s="106"/>
      <c r="F63" s="106"/>
      <c r="G63" s="148">
        <v>7500</v>
      </c>
      <c r="H63" s="106"/>
      <c r="I63" s="106"/>
      <c r="J63" s="106"/>
      <c r="K63" s="148"/>
      <c r="L63" s="148"/>
    </row>
    <row r="64" spans="1:12" s="103" customFormat="1" ht="25.5" x14ac:dyDescent="0.2">
      <c r="A64" s="89">
        <v>3133</v>
      </c>
      <c r="B64" s="90" t="s">
        <v>74</v>
      </c>
      <c r="C64" s="148"/>
      <c r="D64" s="148"/>
      <c r="E64" s="106"/>
      <c r="F64" s="106"/>
      <c r="G64" s="148"/>
      <c r="H64" s="106"/>
      <c r="I64" s="106"/>
      <c r="J64" s="106"/>
      <c r="K64" s="148"/>
      <c r="L64" s="148"/>
    </row>
    <row r="65" spans="1:12" s="4" customFormat="1" ht="21" customHeight="1" x14ac:dyDescent="0.2">
      <c r="A65" s="87">
        <v>32</v>
      </c>
      <c r="B65" s="91" t="s">
        <v>26</v>
      </c>
      <c r="C65" s="150">
        <f>SUM(C66)</f>
        <v>16000</v>
      </c>
      <c r="D65" s="150">
        <f>SUM(D66)</f>
        <v>0</v>
      </c>
      <c r="E65" s="105"/>
      <c r="F65" s="105"/>
      <c r="G65" s="150">
        <v>16000</v>
      </c>
      <c r="H65" s="105"/>
      <c r="I65" s="105"/>
      <c r="J65" s="105"/>
      <c r="K65" s="150"/>
      <c r="L65" s="150"/>
    </row>
    <row r="66" spans="1:12" s="4" customFormat="1" ht="21" customHeight="1" x14ac:dyDescent="0.2">
      <c r="A66" s="87">
        <v>321</v>
      </c>
      <c r="B66" s="91" t="s">
        <v>27</v>
      </c>
      <c r="C66" s="150">
        <f>SUM(C67+C68)</f>
        <v>16000</v>
      </c>
      <c r="D66" s="150">
        <f>SUM(D67+D68)</f>
        <v>0</v>
      </c>
      <c r="E66" s="105"/>
      <c r="F66" s="105"/>
      <c r="G66" s="150">
        <v>16000</v>
      </c>
      <c r="H66" s="105"/>
      <c r="I66" s="105"/>
      <c r="J66" s="105"/>
      <c r="K66" s="150"/>
      <c r="L66" s="150"/>
    </row>
    <row r="67" spans="1:12" s="4" customFormat="1" ht="21" customHeight="1" x14ac:dyDescent="0.2">
      <c r="A67" s="89">
        <v>3211</v>
      </c>
      <c r="B67" s="90" t="s">
        <v>59</v>
      </c>
      <c r="C67" s="148"/>
      <c r="D67" s="148"/>
      <c r="E67" s="105"/>
      <c r="F67" s="105"/>
      <c r="G67" s="150"/>
      <c r="H67" s="105"/>
      <c r="I67" s="105"/>
      <c r="J67" s="105"/>
      <c r="K67" s="150"/>
      <c r="L67" s="150"/>
    </row>
    <row r="68" spans="1:12" s="4" customFormat="1" ht="13.5" customHeight="1" x14ac:dyDescent="0.2">
      <c r="A68" s="89">
        <v>3212</v>
      </c>
      <c r="B68" s="90" t="s">
        <v>58</v>
      </c>
      <c r="C68" s="148">
        <v>16000</v>
      </c>
      <c r="D68" s="148"/>
      <c r="E68" s="105"/>
      <c r="F68" s="105"/>
      <c r="G68" s="150">
        <v>16000</v>
      </c>
      <c r="H68" s="105"/>
      <c r="I68" s="105"/>
      <c r="J68" s="105"/>
      <c r="K68" s="150"/>
      <c r="L68" s="150"/>
    </row>
    <row r="69" spans="1:12" x14ac:dyDescent="0.2">
      <c r="A69" s="87"/>
      <c r="B69" s="94"/>
      <c r="C69" s="197"/>
      <c r="D69" s="210"/>
      <c r="E69" s="108"/>
      <c r="F69" s="108"/>
      <c r="G69" s="210"/>
      <c r="H69" s="108"/>
      <c r="I69" s="108"/>
      <c r="J69" s="108"/>
      <c r="K69" s="210"/>
      <c r="L69" s="254"/>
    </row>
    <row r="70" spans="1:12" s="4" customFormat="1" ht="21" customHeight="1" x14ac:dyDescent="0.2">
      <c r="A70" s="130"/>
      <c r="B70" s="131" t="s">
        <v>41</v>
      </c>
      <c r="C70" s="198" t="s">
        <v>91</v>
      </c>
      <c r="D70" s="211"/>
      <c r="E70" s="132"/>
      <c r="F70" s="132"/>
      <c r="G70" s="211"/>
      <c r="H70" s="132"/>
      <c r="I70" s="132"/>
      <c r="J70" s="132"/>
      <c r="K70" s="211"/>
      <c r="L70" s="255"/>
    </row>
    <row r="71" spans="1:12" s="4" customFormat="1" ht="26.25" customHeight="1" x14ac:dyDescent="0.2">
      <c r="A71" s="97">
        <v>3</v>
      </c>
      <c r="B71" s="98" t="s">
        <v>21</v>
      </c>
      <c r="C71" s="196">
        <f>SUM(C72)</f>
        <v>3100</v>
      </c>
      <c r="D71" s="196"/>
      <c r="E71" s="110"/>
      <c r="F71" s="110"/>
      <c r="G71" s="196">
        <f>SUM(G72)</f>
        <v>3100</v>
      </c>
      <c r="H71" s="110"/>
      <c r="I71" s="110"/>
      <c r="J71" s="110"/>
      <c r="K71" s="196">
        <v>3100</v>
      </c>
      <c r="L71" s="196">
        <v>3100</v>
      </c>
    </row>
    <row r="72" spans="1:12" s="4" customFormat="1" ht="21.75" customHeight="1" x14ac:dyDescent="0.2">
      <c r="A72" s="87">
        <v>32</v>
      </c>
      <c r="B72" s="91" t="s">
        <v>26</v>
      </c>
      <c r="C72" s="150">
        <f>SUM(C73)</f>
        <v>3100</v>
      </c>
      <c r="D72" s="150"/>
      <c r="E72" s="105"/>
      <c r="F72" s="105"/>
      <c r="G72" s="150">
        <f>SUM(G73)</f>
        <v>3100</v>
      </c>
      <c r="H72" s="105"/>
      <c r="I72" s="105"/>
      <c r="J72" s="105"/>
      <c r="K72" s="150"/>
      <c r="L72" s="150"/>
    </row>
    <row r="73" spans="1:12" s="4" customFormat="1" ht="21.75" customHeight="1" x14ac:dyDescent="0.2">
      <c r="A73" s="87">
        <v>322</v>
      </c>
      <c r="B73" s="91" t="s">
        <v>28</v>
      </c>
      <c r="C73" s="150">
        <f>SUM(C74)</f>
        <v>3100</v>
      </c>
      <c r="D73" s="150"/>
      <c r="E73" s="105"/>
      <c r="F73" s="105"/>
      <c r="G73" s="150">
        <f>SUM(G74)</f>
        <v>3100</v>
      </c>
      <c r="H73" s="105"/>
      <c r="I73" s="105"/>
      <c r="J73" s="105"/>
      <c r="K73" s="150"/>
      <c r="L73" s="150"/>
    </row>
    <row r="74" spans="1:12" ht="25.5" x14ac:dyDescent="0.2">
      <c r="A74" s="89">
        <v>3221</v>
      </c>
      <c r="B74" s="90" t="s">
        <v>61</v>
      </c>
      <c r="C74" s="199">
        <v>3100</v>
      </c>
      <c r="D74" s="199"/>
      <c r="E74" s="107"/>
      <c r="F74" s="107"/>
      <c r="G74" s="199">
        <v>3100</v>
      </c>
      <c r="H74" s="107"/>
      <c r="I74" s="107"/>
      <c r="J74" s="107"/>
      <c r="K74" s="199"/>
      <c r="L74" s="199"/>
    </row>
    <row r="75" spans="1:12" s="4" customFormat="1" x14ac:dyDescent="0.2">
      <c r="A75" s="89"/>
      <c r="B75" s="94"/>
      <c r="C75" s="203"/>
      <c r="D75" s="212"/>
      <c r="E75" s="115"/>
      <c r="F75" s="115"/>
      <c r="G75" s="212"/>
      <c r="H75" s="115"/>
      <c r="I75" s="115"/>
      <c r="J75" s="115"/>
      <c r="K75" s="212"/>
      <c r="L75" s="256"/>
    </row>
    <row r="76" spans="1:12" ht="18.75" customHeight="1" x14ac:dyDescent="0.2">
      <c r="A76" s="130"/>
      <c r="B76" s="131" t="s">
        <v>41</v>
      </c>
      <c r="C76" s="198" t="s">
        <v>54</v>
      </c>
      <c r="D76" s="211"/>
      <c r="E76" s="132"/>
      <c r="F76" s="132"/>
      <c r="G76" s="211"/>
      <c r="H76" s="132"/>
      <c r="I76" s="132"/>
      <c r="J76" s="132"/>
      <c r="K76" s="211"/>
      <c r="L76" s="255"/>
    </row>
    <row r="77" spans="1:12" ht="30.75" customHeight="1" x14ac:dyDescent="0.2">
      <c r="A77" s="97">
        <v>3</v>
      </c>
      <c r="B77" s="98" t="s">
        <v>21</v>
      </c>
      <c r="C77" s="196">
        <f>SUM(C78)</f>
        <v>0</v>
      </c>
      <c r="D77" s="196"/>
      <c r="E77" s="110"/>
      <c r="F77" s="110"/>
      <c r="G77" s="196">
        <f>SUM(G78)</f>
        <v>0</v>
      </c>
      <c r="H77" s="110"/>
      <c r="I77" s="110"/>
      <c r="J77" s="110"/>
      <c r="K77" s="196"/>
      <c r="L77" s="196"/>
    </row>
    <row r="78" spans="1:12" ht="25.5" customHeight="1" x14ac:dyDescent="0.2">
      <c r="A78" s="87">
        <v>32</v>
      </c>
      <c r="B78" s="91" t="s">
        <v>26</v>
      </c>
      <c r="C78" s="150">
        <f>SUM(C79)</f>
        <v>0</v>
      </c>
      <c r="D78" s="150"/>
      <c r="E78" s="105"/>
      <c r="F78" s="105"/>
      <c r="G78" s="150">
        <f>SUM(G79)</f>
        <v>0</v>
      </c>
      <c r="H78" s="105"/>
      <c r="I78" s="105"/>
      <c r="J78" s="105"/>
      <c r="K78" s="150"/>
      <c r="L78" s="150"/>
    </row>
    <row r="79" spans="1:12" s="4" customFormat="1" ht="23.25" customHeight="1" x14ac:dyDescent="0.2">
      <c r="A79" s="87">
        <v>322</v>
      </c>
      <c r="B79" s="91" t="s">
        <v>28</v>
      </c>
      <c r="C79" s="150">
        <f>SUM(C80)</f>
        <v>0</v>
      </c>
      <c r="D79" s="150"/>
      <c r="E79" s="105"/>
      <c r="F79" s="105"/>
      <c r="G79" s="150">
        <f>SUM(G80)</f>
        <v>0</v>
      </c>
      <c r="H79" s="105"/>
      <c r="I79" s="105"/>
      <c r="J79" s="105"/>
      <c r="K79" s="150"/>
      <c r="L79" s="150"/>
    </row>
    <row r="80" spans="1:12" s="4" customFormat="1" x14ac:dyDescent="0.2">
      <c r="A80" s="89">
        <v>3222</v>
      </c>
      <c r="B80" s="90" t="s">
        <v>81</v>
      </c>
      <c r="C80" s="148">
        <v>0</v>
      </c>
      <c r="D80" s="148"/>
      <c r="E80" s="106"/>
      <c r="F80" s="106"/>
      <c r="G80" s="148">
        <v>0</v>
      </c>
      <c r="H80" s="106"/>
      <c r="I80" s="106"/>
      <c r="J80" s="106"/>
      <c r="K80" s="148"/>
      <c r="L80" s="148"/>
    </row>
    <row r="81" spans="1:12" x14ac:dyDescent="0.2">
      <c r="A81" s="89"/>
      <c r="B81" s="189"/>
      <c r="C81" s="203"/>
      <c r="D81" s="212"/>
      <c r="E81" s="115"/>
      <c r="F81" s="115"/>
      <c r="G81" s="212"/>
      <c r="H81" s="115"/>
      <c r="I81" s="115"/>
      <c r="J81" s="115"/>
      <c r="K81" s="212"/>
      <c r="L81" s="256"/>
    </row>
    <row r="82" spans="1:12" s="188" customFormat="1" ht="18.75" customHeight="1" x14ac:dyDescent="0.2">
      <c r="A82" s="89"/>
      <c r="B82" s="134" t="s">
        <v>41</v>
      </c>
      <c r="C82" s="198" t="s">
        <v>103</v>
      </c>
      <c r="D82" s="211"/>
      <c r="E82" s="132"/>
      <c r="F82" s="132"/>
      <c r="G82" s="211"/>
      <c r="H82" s="132"/>
      <c r="I82" s="132"/>
      <c r="J82" s="132"/>
      <c r="K82" s="211"/>
      <c r="L82" s="255"/>
    </row>
    <row r="83" spans="1:12" s="188" customFormat="1" ht="27" customHeight="1" x14ac:dyDescent="0.2">
      <c r="A83" s="89"/>
      <c r="B83" s="98" t="s">
        <v>21</v>
      </c>
      <c r="C83" s="149">
        <v>0</v>
      </c>
      <c r="D83" s="149"/>
      <c r="E83" s="116"/>
      <c r="F83" s="116"/>
      <c r="G83" s="149">
        <f>SUM(G84)</f>
        <v>0</v>
      </c>
      <c r="H83" s="116"/>
      <c r="I83" s="116"/>
      <c r="J83" s="116"/>
      <c r="K83" s="149"/>
      <c r="L83" s="149"/>
    </row>
    <row r="84" spans="1:12" s="188" customFormat="1" ht="20.25" customHeight="1" x14ac:dyDescent="0.2">
      <c r="A84" s="89"/>
      <c r="B84" s="191" t="s">
        <v>26</v>
      </c>
      <c r="C84" s="150">
        <v>0</v>
      </c>
      <c r="D84" s="150"/>
      <c r="E84" s="105"/>
      <c r="F84" s="105"/>
      <c r="G84" s="150">
        <f>SUM(G85)</f>
        <v>0</v>
      </c>
      <c r="H84" s="105"/>
      <c r="I84" s="105"/>
      <c r="J84" s="105"/>
      <c r="K84" s="150"/>
      <c r="L84" s="150"/>
    </row>
    <row r="85" spans="1:12" s="188" customFormat="1" ht="16.5" customHeight="1" x14ac:dyDescent="0.2">
      <c r="A85" s="89"/>
      <c r="B85" s="191" t="s">
        <v>102</v>
      </c>
      <c r="C85" s="204">
        <v>0</v>
      </c>
      <c r="D85" s="150"/>
      <c r="E85" s="105"/>
      <c r="F85" s="105"/>
      <c r="G85" s="150">
        <v>0</v>
      </c>
      <c r="H85" s="105"/>
      <c r="I85" s="105"/>
      <c r="J85" s="105"/>
      <c r="K85" s="150"/>
      <c r="L85" s="150"/>
    </row>
    <row r="86" spans="1:12" s="188" customFormat="1" x14ac:dyDescent="0.2">
      <c r="A86" s="89"/>
      <c r="B86" s="190"/>
      <c r="C86" s="150"/>
      <c r="D86" s="150"/>
      <c r="E86" s="105"/>
      <c r="F86" s="105"/>
      <c r="G86" s="150"/>
      <c r="H86" s="105"/>
      <c r="I86" s="105"/>
      <c r="J86" s="105"/>
      <c r="K86" s="150"/>
      <c r="L86" s="150"/>
    </row>
    <row r="87" spans="1:12" ht="24" customHeight="1" x14ac:dyDescent="0.2">
      <c r="A87" s="130"/>
      <c r="B87" s="131" t="s">
        <v>41</v>
      </c>
      <c r="C87" s="198" t="s">
        <v>88</v>
      </c>
      <c r="D87" s="213"/>
      <c r="E87" s="163"/>
      <c r="F87" s="163"/>
      <c r="G87" s="213"/>
      <c r="H87" s="163"/>
      <c r="I87" s="163"/>
      <c r="J87" s="163"/>
      <c r="K87" s="213"/>
      <c r="L87" s="257"/>
    </row>
    <row r="88" spans="1:12" s="4" customFormat="1" ht="24.75" customHeight="1" x14ac:dyDescent="0.2">
      <c r="A88" s="97">
        <v>3</v>
      </c>
      <c r="B88" s="104" t="s">
        <v>21</v>
      </c>
      <c r="C88" s="149">
        <f t="shared" ref="C88:C90" si="0">SUM(C89)</f>
        <v>7000</v>
      </c>
      <c r="D88" s="149"/>
      <c r="E88" s="124"/>
      <c r="F88" s="116"/>
      <c r="G88" s="149">
        <f>SUM(G89)</f>
        <v>7000</v>
      </c>
      <c r="H88" s="124"/>
      <c r="I88" s="124"/>
      <c r="J88" s="124"/>
      <c r="K88" s="149">
        <v>7000</v>
      </c>
      <c r="L88" s="149">
        <v>7000</v>
      </c>
    </row>
    <row r="89" spans="1:12" s="4" customFormat="1" ht="21.75" customHeight="1" x14ac:dyDescent="0.2">
      <c r="A89" s="87">
        <v>32</v>
      </c>
      <c r="B89" s="91" t="s">
        <v>26</v>
      </c>
      <c r="C89" s="205">
        <f t="shared" si="0"/>
        <v>7000</v>
      </c>
      <c r="D89" s="205"/>
      <c r="E89" s="114"/>
      <c r="F89" s="125"/>
      <c r="G89" s="205">
        <f>SUM(G90)</f>
        <v>7000</v>
      </c>
      <c r="H89" s="114"/>
      <c r="I89" s="114"/>
      <c r="J89" s="106"/>
      <c r="K89" s="150"/>
      <c r="L89" s="205"/>
    </row>
    <row r="90" spans="1:12" ht="16.5" customHeight="1" x14ac:dyDescent="0.2">
      <c r="A90" s="87">
        <v>322</v>
      </c>
      <c r="B90" s="91" t="s">
        <v>28</v>
      </c>
      <c r="C90" s="150">
        <f t="shared" si="0"/>
        <v>7000</v>
      </c>
      <c r="D90" s="150"/>
      <c r="E90" s="105"/>
      <c r="F90" s="105"/>
      <c r="G90" s="150">
        <f>SUM(G91)</f>
        <v>7000</v>
      </c>
      <c r="H90" s="105"/>
      <c r="I90" s="105"/>
      <c r="J90" s="105"/>
      <c r="K90" s="150"/>
      <c r="L90" s="150"/>
    </row>
    <row r="91" spans="1:12" s="4" customFormat="1" ht="13.5" customHeight="1" x14ac:dyDescent="0.2">
      <c r="A91" s="89">
        <v>3222</v>
      </c>
      <c r="B91" s="90" t="s">
        <v>81</v>
      </c>
      <c r="C91" s="199">
        <v>7000</v>
      </c>
      <c r="D91" s="199"/>
      <c r="E91" s="107"/>
      <c r="F91" s="107"/>
      <c r="G91" s="199">
        <v>7000</v>
      </c>
      <c r="H91" s="107"/>
      <c r="I91" s="107"/>
      <c r="J91" s="107"/>
      <c r="K91" s="199"/>
      <c r="L91" s="199"/>
    </row>
    <row r="92" spans="1:12" s="100" customFormat="1" ht="15.75" customHeight="1" x14ac:dyDescent="0.2">
      <c r="A92" s="89"/>
      <c r="B92" s="94"/>
      <c r="C92" s="197"/>
      <c r="D92" s="210"/>
      <c r="E92" s="108"/>
      <c r="F92" s="108"/>
      <c r="G92" s="210"/>
      <c r="H92" s="108"/>
      <c r="I92" s="108"/>
      <c r="J92" s="108"/>
      <c r="K92" s="210"/>
      <c r="L92" s="254"/>
    </row>
    <row r="93" spans="1:12" s="162" customFormat="1" ht="26.25" customHeight="1" x14ac:dyDescent="0.2">
      <c r="A93" s="130"/>
      <c r="B93" s="131" t="s">
        <v>41</v>
      </c>
      <c r="C93" s="198" t="s">
        <v>89</v>
      </c>
      <c r="D93" s="213"/>
      <c r="E93" s="163"/>
      <c r="F93" s="163"/>
      <c r="G93" s="213"/>
      <c r="H93" s="163"/>
      <c r="I93" s="163"/>
      <c r="J93" s="163"/>
      <c r="K93" s="213"/>
      <c r="L93" s="257"/>
    </row>
    <row r="94" spans="1:12" s="162" customFormat="1" ht="23.25" customHeight="1" x14ac:dyDescent="0.2">
      <c r="A94" s="97">
        <v>3</v>
      </c>
      <c r="B94" s="104" t="s">
        <v>21</v>
      </c>
      <c r="C94" s="149">
        <f t="shared" ref="C94:C96" si="1">SUM(C95)</f>
        <v>3500</v>
      </c>
      <c r="D94" s="149"/>
      <c r="E94" s="124"/>
      <c r="F94" s="116"/>
      <c r="G94" s="149">
        <f>SUM(G95)</f>
        <v>3500</v>
      </c>
      <c r="H94" s="124"/>
      <c r="I94" s="124"/>
      <c r="J94" s="124"/>
      <c r="K94" s="149">
        <v>3500</v>
      </c>
      <c r="L94" s="149">
        <v>3500</v>
      </c>
    </row>
    <row r="95" spans="1:12" s="162" customFormat="1" ht="15.75" customHeight="1" x14ac:dyDescent="0.2">
      <c r="A95" s="87">
        <v>32</v>
      </c>
      <c r="B95" s="91" t="s">
        <v>26</v>
      </c>
      <c r="C95" s="205">
        <f t="shared" si="1"/>
        <v>3500</v>
      </c>
      <c r="D95" s="205"/>
      <c r="E95" s="114"/>
      <c r="F95" s="125"/>
      <c r="G95" s="253">
        <f>SUM(G96)</f>
        <v>3500</v>
      </c>
      <c r="H95" s="114"/>
      <c r="I95" s="114"/>
      <c r="J95" s="114"/>
      <c r="K95" s="205"/>
      <c r="L95" s="205"/>
    </row>
    <row r="96" spans="1:12" s="162" customFormat="1" ht="15.75" customHeight="1" x14ac:dyDescent="0.2">
      <c r="A96" s="87">
        <v>322</v>
      </c>
      <c r="B96" s="91" t="s">
        <v>28</v>
      </c>
      <c r="C96" s="150">
        <f t="shared" si="1"/>
        <v>3500</v>
      </c>
      <c r="D96" s="150"/>
      <c r="E96" s="105"/>
      <c r="F96" s="105"/>
      <c r="G96" s="150">
        <f>SUM(G97)</f>
        <v>3500</v>
      </c>
      <c r="H96" s="105"/>
      <c r="I96" s="105"/>
      <c r="J96" s="105"/>
      <c r="K96" s="150"/>
      <c r="L96" s="150"/>
    </row>
    <row r="97" spans="1:12" s="162" customFormat="1" ht="15.75" customHeight="1" x14ac:dyDescent="0.2">
      <c r="A97" s="89">
        <v>3222</v>
      </c>
      <c r="B97" s="90" t="s">
        <v>81</v>
      </c>
      <c r="C97" s="199">
        <v>3500</v>
      </c>
      <c r="D97" s="199"/>
      <c r="E97" s="107"/>
      <c r="F97" s="107"/>
      <c r="G97" s="199">
        <v>3500</v>
      </c>
      <c r="H97" s="107"/>
      <c r="I97" s="107"/>
      <c r="J97" s="107"/>
      <c r="K97" s="199"/>
      <c r="L97" s="199"/>
    </row>
    <row r="98" spans="1:12" x14ac:dyDescent="0.2">
      <c r="A98" s="89"/>
      <c r="B98" s="94"/>
      <c r="C98" s="197"/>
      <c r="D98" s="210"/>
      <c r="E98" s="108"/>
      <c r="F98" s="108"/>
      <c r="G98" s="210"/>
      <c r="H98" s="108"/>
      <c r="I98" s="108"/>
      <c r="J98" s="108"/>
      <c r="K98" s="210"/>
      <c r="L98" s="254"/>
    </row>
    <row r="99" spans="1:12" s="4" customFormat="1" ht="24.75" customHeight="1" x14ac:dyDescent="0.2">
      <c r="A99" s="130"/>
      <c r="B99" s="131" t="s">
        <v>41</v>
      </c>
      <c r="C99" s="198" t="s">
        <v>112</v>
      </c>
      <c r="D99" s="213"/>
      <c r="E99" s="163"/>
      <c r="F99" s="163"/>
      <c r="G99" s="213"/>
      <c r="H99" s="163"/>
      <c r="I99" s="163"/>
      <c r="J99" s="163"/>
      <c r="K99" s="213"/>
      <c r="L99" s="257"/>
    </row>
    <row r="100" spans="1:12" s="4" customFormat="1" x14ac:dyDescent="0.2">
      <c r="A100" s="97">
        <v>3</v>
      </c>
      <c r="B100" s="104" t="s">
        <v>21</v>
      </c>
      <c r="C100" s="149">
        <f t="shared" ref="C100:C102" si="2">SUM(C101)</f>
        <v>34000</v>
      </c>
      <c r="D100" s="149"/>
      <c r="E100" s="124"/>
      <c r="F100" s="116"/>
      <c r="G100" s="149">
        <f>SUM(G101)</f>
        <v>34000</v>
      </c>
      <c r="H100" s="124"/>
      <c r="I100" s="124"/>
      <c r="J100" s="124"/>
      <c r="K100" s="149">
        <v>34000</v>
      </c>
      <c r="L100" s="149">
        <v>34000</v>
      </c>
    </row>
    <row r="101" spans="1:12" s="4" customFormat="1" ht="12.75" customHeight="1" x14ac:dyDescent="0.2">
      <c r="A101" s="87">
        <v>32</v>
      </c>
      <c r="B101" s="91" t="s">
        <v>26</v>
      </c>
      <c r="C101" s="205">
        <f t="shared" si="2"/>
        <v>34000</v>
      </c>
      <c r="D101" s="205"/>
      <c r="E101" s="114"/>
      <c r="F101" s="125"/>
      <c r="G101" s="253">
        <f>SUM(G102)</f>
        <v>34000</v>
      </c>
      <c r="H101" s="114"/>
      <c r="I101" s="114"/>
      <c r="J101" s="114"/>
      <c r="K101" s="205"/>
      <c r="L101" s="125"/>
    </row>
    <row r="102" spans="1:12" s="103" customFormat="1" ht="12.75" customHeight="1" x14ac:dyDescent="0.2">
      <c r="A102" s="87">
        <v>322</v>
      </c>
      <c r="B102" s="91" t="s">
        <v>28</v>
      </c>
      <c r="C102" s="150">
        <f t="shared" si="2"/>
        <v>34000</v>
      </c>
      <c r="D102" s="150"/>
      <c r="E102" s="105"/>
      <c r="F102" s="105"/>
      <c r="G102" s="150">
        <f>SUM(G103)</f>
        <v>34000</v>
      </c>
      <c r="H102" s="105"/>
      <c r="I102" s="105"/>
      <c r="J102" s="105"/>
      <c r="K102" s="150"/>
      <c r="L102" s="105"/>
    </row>
    <row r="103" spans="1:12" s="103" customFormat="1" ht="12.75" customHeight="1" x14ac:dyDescent="0.2">
      <c r="A103" s="89">
        <v>3222</v>
      </c>
      <c r="B103" s="90" t="s">
        <v>81</v>
      </c>
      <c r="C103" s="199">
        <v>34000</v>
      </c>
      <c r="D103" s="199"/>
      <c r="E103" s="107"/>
      <c r="F103" s="107"/>
      <c r="G103" s="199">
        <v>34000</v>
      </c>
      <c r="H103" s="107"/>
      <c r="I103" s="107"/>
      <c r="J103" s="107"/>
      <c r="K103" s="199"/>
      <c r="L103" s="107"/>
    </row>
    <row r="104" spans="1:12" s="4" customFormat="1" ht="14.25" customHeight="1" x14ac:dyDescent="0.2">
      <c r="A104" s="89"/>
      <c r="B104" s="94"/>
      <c r="C104" s="197"/>
      <c r="D104" s="210"/>
      <c r="E104" s="108"/>
      <c r="F104" s="108"/>
      <c r="G104" s="210"/>
      <c r="H104" s="108"/>
      <c r="I104" s="108"/>
      <c r="J104" s="108"/>
      <c r="K104" s="210"/>
      <c r="L104" s="109"/>
    </row>
    <row r="105" spans="1:12" ht="25.5" x14ac:dyDescent="0.2">
      <c r="A105" s="143">
        <v>4</v>
      </c>
      <c r="B105" s="144" t="s">
        <v>33</v>
      </c>
      <c r="C105" s="206">
        <f>SUM(C106)</f>
        <v>55000</v>
      </c>
      <c r="D105" s="206"/>
      <c r="E105" s="145"/>
      <c r="F105" s="145"/>
      <c r="G105" s="206">
        <f>SUM(G106)</f>
        <v>55000</v>
      </c>
      <c r="H105" s="145"/>
      <c r="I105" s="145"/>
      <c r="J105" s="145"/>
      <c r="K105" s="206">
        <v>55000</v>
      </c>
      <c r="L105" s="206">
        <v>55000</v>
      </c>
    </row>
    <row r="106" spans="1:12" ht="25.5" x14ac:dyDescent="0.2">
      <c r="A106" s="87">
        <v>42</v>
      </c>
      <c r="B106" s="91" t="s">
        <v>34</v>
      </c>
      <c r="C106" s="150">
        <f>SUM(C107+C110)</f>
        <v>55000</v>
      </c>
      <c r="D106" s="150"/>
      <c r="E106" s="105"/>
      <c r="F106" s="105"/>
      <c r="G106" s="150">
        <f>SUM(G107+G110)</f>
        <v>55000</v>
      </c>
      <c r="H106" s="105"/>
      <c r="I106" s="105"/>
      <c r="J106" s="105"/>
      <c r="K106" s="150"/>
      <c r="L106" s="150"/>
    </row>
    <row r="107" spans="1:12" s="4" customFormat="1" ht="21.75" customHeight="1" x14ac:dyDescent="0.2">
      <c r="A107" s="87">
        <v>422</v>
      </c>
      <c r="B107" s="91" t="s">
        <v>32</v>
      </c>
      <c r="C107" s="150">
        <f>SUM(C108:C109)</f>
        <v>55000</v>
      </c>
      <c r="D107" s="150"/>
      <c r="E107" s="105"/>
      <c r="F107" s="105"/>
      <c r="G107" s="150">
        <f>SUM(G108)</f>
        <v>55000</v>
      </c>
      <c r="H107" s="105"/>
      <c r="I107" s="105"/>
      <c r="J107" s="105"/>
      <c r="K107" s="150"/>
      <c r="L107" s="150"/>
    </row>
    <row r="108" spans="1:12" s="4" customFormat="1" x14ac:dyDescent="0.2">
      <c r="A108" s="89">
        <v>4221</v>
      </c>
      <c r="B108" s="90" t="s">
        <v>82</v>
      </c>
      <c r="C108" s="199">
        <v>55000</v>
      </c>
      <c r="D108" s="199"/>
      <c r="E108" s="107"/>
      <c r="F108" s="107"/>
      <c r="G108" s="199">
        <v>55000</v>
      </c>
      <c r="H108" s="107"/>
      <c r="I108" s="107"/>
      <c r="J108" s="107"/>
      <c r="K108" s="199">
        <v>55000</v>
      </c>
      <c r="L108" s="199">
        <v>55000</v>
      </c>
    </row>
    <row r="109" spans="1:12" s="4" customFormat="1" x14ac:dyDescent="0.2">
      <c r="A109" s="89">
        <v>4226</v>
      </c>
      <c r="B109" s="90" t="s">
        <v>84</v>
      </c>
      <c r="C109" s="199"/>
      <c r="D109" s="199"/>
      <c r="E109" s="107"/>
      <c r="F109" s="107"/>
      <c r="G109" s="199"/>
      <c r="H109" s="107"/>
      <c r="I109" s="107"/>
      <c r="J109" s="107"/>
      <c r="K109" s="199"/>
      <c r="L109" s="199"/>
    </row>
    <row r="110" spans="1:12" ht="25.5" x14ac:dyDescent="0.2">
      <c r="A110" s="87">
        <v>424</v>
      </c>
      <c r="B110" s="91" t="s">
        <v>35</v>
      </c>
      <c r="C110" s="202">
        <v>0</v>
      </c>
      <c r="D110" s="202"/>
      <c r="E110" s="111"/>
      <c r="F110" s="111"/>
      <c r="G110" s="202"/>
      <c r="H110" s="111"/>
      <c r="I110" s="111"/>
      <c r="J110" s="111"/>
      <c r="K110" s="202"/>
      <c r="L110" s="202"/>
    </row>
    <row r="111" spans="1:12" x14ac:dyDescent="0.2">
      <c r="A111" s="89">
        <v>4241</v>
      </c>
      <c r="B111" s="90" t="s">
        <v>83</v>
      </c>
      <c r="C111" s="199">
        <v>0</v>
      </c>
      <c r="D111" s="199"/>
      <c r="E111" s="107"/>
      <c r="F111" s="107"/>
      <c r="G111" s="199"/>
      <c r="H111" s="107"/>
      <c r="I111" s="107"/>
      <c r="J111" s="107"/>
      <c r="K111" s="199"/>
      <c r="L111" s="199"/>
    </row>
    <row r="112" spans="1:12" s="103" customFormat="1" ht="28.5" customHeight="1" x14ac:dyDescent="0.2">
      <c r="A112" s="87"/>
      <c r="B112" s="94"/>
      <c r="C112" s="207"/>
      <c r="D112" s="214"/>
      <c r="E112" s="112"/>
      <c r="F112" s="112"/>
      <c r="G112" s="112"/>
      <c r="H112" s="112"/>
      <c r="I112" s="112"/>
      <c r="J112" s="112"/>
      <c r="K112" s="112"/>
      <c r="L112" s="113"/>
    </row>
    <row r="113" spans="1:12" ht="26.25" customHeight="1" x14ac:dyDescent="0.2">
      <c r="A113" s="126" t="s">
        <v>42</v>
      </c>
      <c r="B113" s="127" t="s">
        <v>43</v>
      </c>
      <c r="C113" s="208" t="s">
        <v>92</v>
      </c>
      <c r="D113" s="215"/>
      <c r="E113" s="128"/>
      <c r="F113" s="128"/>
      <c r="G113" s="128"/>
      <c r="H113" s="128"/>
      <c r="I113" s="128"/>
      <c r="J113" s="128"/>
      <c r="K113" s="128"/>
      <c r="L113" s="129"/>
    </row>
    <row r="114" spans="1:12" ht="25.5" x14ac:dyDescent="0.2">
      <c r="A114" s="97">
        <v>4</v>
      </c>
      <c r="B114" s="98" t="s">
        <v>33</v>
      </c>
      <c r="C114" s="149">
        <f>SUM(C115)</f>
        <v>1051530.1000000001</v>
      </c>
      <c r="D114" s="149"/>
      <c r="E114" s="116"/>
      <c r="F114" s="116"/>
      <c r="G114" s="149">
        <v>1051530.1000000001</v>
      </c>
      <c r="H114" s="116"/>
      <c r="I114" s="116"/>
      <c r="J114" s="116"/>
      <c r="K114" s="149">
        <v>1051530.1000000001</v>
      </c>
      <c r="L114" s="149">
        <v>1051530.1000000001</v>
      </c>
    </row>
    <row r="115" spans="1:12" ht="25.5" x14ac:dyDescent="0.2">
      <c r="A115" s="87">
        <v>45</v>
      </c>
      <c r="B115" s="91" t="s">
        <v>86</v>
      </c>
      <c r="C115" s="150">
        <f>SUM(C116)</f>
        <v>1051530.1000000001</v>
      </c>
      <c r="D115" s="150"/>
      <c r="E115" s="105"/>
      <c r="F115" s="105"/>
      <c r="G115" s="150">
        <f>SUM(G116)</f>
        <v>1051530.1000000001</v>
      </c>
      <c r="H115" s="105"/>
      <c r="I115" s="105"/>
      <c r="J115" s="105"/>
      <c r="K115" s="105"/>
      <c r="L115" s="105"/>
    </row>
    <row r="116" spans="1:12" ht="25.5" x14ac:dyDescent="0.2">
      <c r="A116" s="89">
        <v>451</v>
      </c>
      <c r="B116" s="90" t="s">
        <v>87</v>
      </c>
      <c r="C116" s="148">
        <v>1051530.1000000001</v>
      </c>
      <c r="D116" s="148"/>
      <c r="E116" s="106"/>
      <c r="F116" s="106"/>
      <c r="G116" s="148">
        <v>1051530.1000000001</v>
      </c>
      <c r="H116" s="106"/>
      <c r="I116" s="106"/>
      <c r="J116" s="106"/>
      <c r="K116" s="106"/>
      <c r="L116" s="106"/>
    </row>
    <row r="117" spans="1:12" ht="25.5" x14ac:dyDescent="0.2">
      <c r="A117" s="89">
        <v>4511</v>
      </c>
      <c r="B117" s="90" t="s">
        <v>87</v>
      </c>
      <c r="C117" s="148">
        <v>1051530.1000000001</v>
      </c>
      <c r="D117" s="148"/>
      <c r="E117" s="106"/>
      <c r="F117" s="106"/>
      <c r="G117" s="148">
        <v>1051530.1000000001</v>
      </c>
      <c r="H117" s="106"/>
      <c r="I117" s="106"/>
      <c r="J117" s="106"/>
      <c r="K117" s="106"/>
      <c r="L117" s="106"/>
    </row>
    <row r="118" spans="1:12" ht="13.5" thickBot="1" x14ac:dyDescent="0.25">
      <c r="A118" s="121"/>
      <c r="B118" s="122" t="s">
        <v>75</v>
      </c>
      <c r="C118" s="151">
        <f>SUM(C8+C22+C54+C71+C77++C83+C88+C94+C100+C105+C114)</f>
        <v>5344059.5399999991</v>
      </c>
      <c r="D118" s="151"/>
      <c r="E118" s="151"/>
      <c r="F118" s="151">
        <f>SUM(F22+F71+F77+F83)</f>
        <v>150000</v>
      </c>
      <c r="G118" s="151">
        <f>G8+G54+G71+G88+G94+G100+G105+G114</f>
        <v>4416463.0999999996</v>
      </c>
      <c r="H118" s="151"/>
      <c r="I118" s="151"/>
      <c r="J118" s="151"/>
      <c r="K118" s="151">
        <f>K8+K22+K54+K71+K88+K94+K100+K114</f>
        <v>5439059.5399999991</v>
      </c>
      <c r="L118" s="151">
        <v>5344059.54</v>
      </c>
    </row>
    <row r="119" spans="1:12" ht="13.5" thickBot="1" x14ac:dyDescent="0.25">
      <c r="A119" s="117"/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20"/>
    </row>
    <row r="120" spans="1:12" x14ac:dyDescent="0.2">
      <c r="A120" s="70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7"/>
      <c r="C121" s="3"/>
      <c r="D121" s="3"/>
      <c r="E121" s="3"/>
      <c r="F121" s="3"/>
      <c r="G121" s="3"/>
      <c r="H121" s="3"/>
      <c r="I121" s="3"/>
      <c r="J121" s="3" t="s">
        <v>97</v>
      </c>
      <c r="K121" s="3"/>
      <c r="L121" s="3"/>
    </row>
    <row r="122" spans="1:12" x14ac:dyDescent="0.2">
      <c r="A122" s="69"/>
      <c r="B122" s="7" t="s">
        <v>128</v>
      </c>
      <c r="C122" s="3"/>
      <c r="D122" s="3"/>
      <c r="E122" s="3"/>
      <c r="F122" s="3"/>
      <c r="G122" s="3"/>
      <c r="H122" s="3"/>
      <c r="I122" s="3"/>
      <c r="J122" s="3" t="s">
        <v>98</v>
      </c>
      <c r="K122" s="3"/>
      <c r="L122" s="3"/>
    </row>
    <row r="123" spans="1:12" x14ac:dyDescent="0.2">
      <c r="A123" s="70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7" t="s">
        <v>46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7"/>
      <c r="C125" s="3"/>
      <c r="D125" s="3"/>
      <c r="E125" s="3"/>
      <c r="F125" s="47"/>
      <c r="G125" s="3"/>
      <c r="H125" s="3"/>
      <c r="I125" s="3"/>
      <c r="J125" s="3"/>
      <c r="K125" s="3"/>
      <c r="L125" s="3"/>
    </row>
    <row r="126" spans="1:12" x14ac:dyDescent="0.2">
      <c r="A126" s="70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70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 s="70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 s="70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A389" s="70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A390" s="70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A391" s="70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A392" s="70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A393" s="70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A394" s="70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A395" s="70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A396" s="70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">
      <c r="A397" s="70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">
      <c r="A398" s="70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">
      <c r="A399" s="70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">
      <c r="A400" s="70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">
      <c r="A401" s="70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">
      <c r="A402" s="70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">
      <c r="A403" s="70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">
      <c r="A404" s="70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">
      <c r="A405" s="70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">
      <c r="A406" s="70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9" firstPageNumber="3" fitToHeight="0" orientation="landscape" useFirstPageNumber="1" verticalDpi="300" r:id="rId1"/>
  <headerFooter alignWithMargins="0">
    <oddFooter>&amp;R&amp;P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User</cp:lastModifiedBy>
  <cp:lastPrinted>2021-10-14T06:38:11Z</cp:lastPrinted>
  <dcterms:created xsi:type="dcterms:W3CDTF">2013-09-11T11:00:21Z</dcterms:created>
  <dcterms:modified xsi:type="dcterms:W3CDTF">2021-12-28T08:44:22Z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